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updateLinks="never" codeName="DieseArbeitsmappe" defaultThemeVersion="124226"/>
  <mc:AlternateContent xmlns:mc="http://schemas.openxmlformats.org/markup-compatibility/2006">
    <mc:Choice Requires="x15">
      <x15ac:absPath xmlns:x15ac="http://schemas.microsoft.com/office/spreadsheetml/2010/11/ac" url="O:\L-2\L-2 PfAU\Meldebögen\2025\Erhebung 2026\"/>
    </mc:Choice>
  </mc:AlternateContent>
  <xr:revisionPtr revIDLastSave="0" documentId="13_ncr:1_{59BA0485-165E-41CF-ACA5-77236B120B45}" xr6:coauthVersionLast="36" xr6:coauthVersionMax="36" xr10:uidLastSave="{00000000-0000-0000-0000-000000000000}"/>
  <bookViews>
    <workbookView xWindow="0" yWindow="0" windowWidth="25200" windowHeight="11780" xr2:uid="{00000000-000D-0000-FFFF-FFFF00000000}"/>
  </bookViews>
  <sheets>
    <sheet name="(1) Stammdaten" sheetId="9" r:id="rId1"/>
    <sheet name="(2) Auszubildende - Studierende" sheetId="17" r:id="rId2"/>
    <sheet name="(3) Einverständniserklärung" sheetId="8" r:id="rId3"/>
    <sheet name="(4) Ausfüllhinweise" sheetId="2" r:id="rId4"/>
  </sheets>
  <externalReferences>
    <externalReference r:id="rId5"/>
  </externalReferences>
  <definedNames>
    <definedName name="_xlnm.Print_Area" localSheetId="0">'(1) Stammdaten'!$A$1:$F$46</definedName>
    <definedName name="_xlnm.Print_Area" localSheetId="1">'(2) Auszubildende - Studierende'!$B$2:$N$65</definedName>
    <definedName name="_xlnm.Print_Area" localSheetId="2">'(3) Einverständniserklärung'!$A$1:$I$37</definedName>
    <definedName name="_xlnm.Print_Area" localSheetId="3">'(4) Ausfüllhinweise'!$A$1:$C$77</definedName>
    <definedName name="IK" localSheetId="1">'[1](1) Stammdaten'!$C$13</definedName>
    <definedName name="IK">'(1) Stammdaten'!$C$16</definedName>
    <definedName name="IK_Stammdaten">'(1) Stammdaten'!$C$16</definedName>
    <definedName name="monatlicher_Pauschalbetrag_2025" localSheetId="1">#REF!</definedName>
    <definedName name="monatlicher_Pauschalbetrag_2025">#REF!</definedName>
    <definedName name="Name_Einrichtung">'(1) Stammdaten'!$C$18</definedName>
    <definedName name="Name_Krankenhaus">'[1](1) Stammdaten'!$C$14</definedName>
    <definedName name="Name_Tr">'(1) Stammdaten'!$C$25</definedName>
    <definedName name="Name_Träger">'[1](1) Stammdaten'!$C$19</definedName>
  </definedNames>
  <calcPr calcId="191029"/>
</workbook>
</file>

<file path=xl/calcChain.xml><?xml version="1.0" encoding="utf-8"?>
<calcChain xmlns="http://schemas.openxmlformats.org/spreadsheetml/2006/main">
  <c r="C38" i="17" l="1"/>
  <c r="C39" i="17"/>
  <c r="C40" i="17"/>
  <c r="C41" i="17"/>
  <c r="C37" i="17"/>
  <c r="C2" i="17"/>
  <c r="C4" i="17"/>
  <c r="C3" i="17"/>
  <c r="E65" i="17"/>
  <c r="D65" i="17"/>
  <c r="C65" i="17"/>
  <c r="J65" i="17" s="1"/>
  <c r="E64" i="17"/>
  <c r="D64" i="17"/>
  <c r="C64" i="17"/>
  <c r="J64" i="17" s="1"/>
  <c r="E63" i="17"/>
  <c r="D63" i="17"/>
  <c r="C63" i="17"/>
  <c r="J63" i="17" s="1"/>
  <c r="E62" i="17"/>
  <c r="D62" i="17"/>
  <c r="C62" i="17"/>
  <c r="J62" i="17" s="1"/>
  <c r="E61" i="17"/>
  <c r="D61" i="17"/>
  <c r="C61" i="17"/>
  <c r="J61" i="17" s="1"/>
  <c r="E60" i="17"/>
  <c r="D60" i="17"/>
  <c r="C60" i="17"/>
  <c r="J60" i="17" s="1"/>
  <c r="E59" i="17"/>
  <c r="D59" i="17"/>
  <c r="C59" i="17"/>
  <c r="J59" i="17" s="1"/>
  <c r="E58" i="17"/>
  <c r="D58" i="17"/>
  <c r="C58" i="17"/>
  <c r="J58" i="17" s="1"/>
  <c r="E57" i="17"/>
  <c r="D57" i="17"/>
  <c r="C57" i="17"/>
  <c r="J57" i="17" s="1"/>
  <c r="E56" i="17"/>
  <c r="D56" i="17"/>
  <c r="C56" i="17"/>
  <c r="J56" i="17" s="1"/>
  <c r="E51" i="17"/>
  <c r="K51" i="17" s="1"/>
  <c r="D51" i="17"/>
  <c r="C51" i="17"/>
  <c r="E50" i="17"/>
  <c r="K50" i="17" s="1"/>
  <c r="D50" i="17"/>
  <c r="C50" i="17"/>
  <c r="E49" i="17"/>
  <c r="K49" i="17" s="1"/>
  <c r="D49" i="17"/>
  <c r="C49" i="17"/>
  <c r="E48" i="17"/>
  <c r="K48" i="17" s="1"/>
  <c r="D48" i="17"/>
  <c r="C48" i="17"/>
  <c r="E47" i="17"/>
  <c r="K47" i="17" s="1"/>
  <c r="D47" i="17"/>
  <c r="C47" i="17"/>
  <c r="E46" i="17"/>
  <c r="K46" i="17" s="1"/>
  <c r="D46" i="17"/>
  <c r="C46" i="17"/>
  <c r="H41" i="17"/>
  <c r="H40" i="17"/>
  <c r="I40" i="17"/>
  <c r="I39" i="17"/>
  <c r="H39" i="17"/>
  <c r="H38" i="17"/>
  <c r="H37" i="17"/>
  <c r="L32" i="17"/>
  <c r="K32" i="17"/>
  <c r="C32" i="17"/>
  <c r="D32" i="17" s="1"/>
  <c r="L31" i="17"/>
  <c r="K31" i="17"/>
  <c r="C31" i="17"/>
  <c r="D31" i="17" s="1"/>
  <c r="L30" i="17"/>
  <c r="K30" i="17"/>
  <c r="C30" i="17"/>
  <c r="D30" i="17" s="1"/>
  <c r="L29" i="17"/>
  <c r="K29" i="17"/>
  <c r="C29" i="17"/>
  <c r="D29" i="17" s="1"/>
  <c r="K24" i="17"/>
  <c r="C24" i="17"/>
  <c r="D24" i="17" s="1"/>
  <c r="K23" i="17"/>
  <c r="C23" i="17"/>
  <c r="D23" i="17" s="1"/>
  <c r="K22" i="17"/>
  <c r="C22" i="17"/>
  <c r="K21" i="17"/>
  <c r="C21" i="17"/>
  <c r="D21" i="17" s="1"/>
  <c r="K20" i="17"/>
  <c r="C20" i="17"/>
  <c r="D20" i="17" s="1"/>
  <c r="K19" i="17"/>
  <c r="C19" i="17"/>
  <c r="D19" i="17" s="1"/>
  <c r="C14" i="17"/>
  <c r="G14" i="17" s="1"/>
  <c r="C13" i="17"/>
  <c r="G13" i="17" s="1"/>
  <c r="C12" i="17"/>
  <c r="G12" i="17" s="1"/>
  <c r="C11" i="17"/>
  <c r="G11" i="17" s="1"/>
  <c r="C10" i="17"/>
  <c r="G10" i="17" s="1"/>
  <c r="C9" i="17"/>
  <c r="G9" i="17" s="1"/>
  <c r="I38" i="17" l="1"/>
  <c r="I37" i="17"/>
  <c r="I41" i="17"/>
  <c r="M29" i="17"/>
  <c r="M31" i="17"/>
  <c r="M32" i="17"/>
  <c r="M30" i="17"/>
  <c r="L20" i="17"/>
  <c r="L24" i="17"/>
  <c r="L19" i="17"/>
  <c r="L21" i="17"/>
  <c r="L23" i="17"/>
  <c r="D22" i="17"/>
  <c r="L22" i="17" s="1"/>
  <c r="D19" i="8" l="1"/>
  <c r="D16" i="8"/>
</calcChain>
</file>

<file path=xl/sharedStrings.xml><?xml version="1.0" encoding="utf-8"?>
<sst xmlns="http://schemas.openxmlformats.org/spreadsheetml/2006/main" count="282" uniqueCount="195">
  <si>
    <t>Statistisches Landesamt Bremen</t>
  </si>
  <si>
    <t>An der Weide 14-16</t>
  </si>
  <si>
    <t>28195 Bremen</t>
  </si>
  <si>
    <t>IK</t>
  </si>
  <si>
    <t>Teilzeit</t>
  </si>
  <si>
    <t>Name der Einrichtung</t>
  </si>
  <si>
    <t>Unterschrift / Firmenstempel</t>
  </si>
  <si>
    <t>Ort, Datum</t>
  </si>
  <si>
    <r>
      <t xml:space="preserve">Name des Unterzeichnenden 
</t>
    </r>
    <r>
      <rPr>
        <i/>
        <sz val="9"/>
        <color theme="1"/>
        <rFont val="Arial"/>
        <family val="2"/>
      </rPr>
      <t>(in Druckbuchstaben)</t>
    </r>
  </si>
  <si>
    <t>a) Wir versichern die Richtigkeit und Vollständigkeit der angegebenen Daten. Wir verpflichten uns, das Statistische Landesamt – Pflegeausbildungsfonds – unverzüglich zu informieren, wenn Änderungen der gemachten Angaben eintreten.</t>
  </si>
  <si>
    <t>2. Erklärungen</t>
  </si>
  <si>
    <t>1. Angaben zum Träger und zur Einrichtung</t>
  </si>
  <si>
    <t>- Pflegeausbildungsfonds –</t>
  </si>
  <si>
    <t>-Pflegeausbildungsfonds-</t>
  </si>
  <si>
    <t>Anzahl Auszubildende</t>
  </si>
  <si>
    <t>Einverständniserklärung</t>
  </si>
  <si>
    <t>(3) Einverständniserklärung</t>
  </si>
  <si>
    <t>Pflegeausbildungsfonds</t>
  </si>
  <si>
    <t>Stationäre Einrichtungen</t>
  </si>
  <si>
    <t>Stammdaten</t>
  </si>
  <si>
    <t>Inkrafttreten des Versorgungsvertrages</t>
  </si>
  <si>
    <t xml:space="preserve">Name </t>
  </si>
  <si>
    <t>Straße, Hausnr.</t>
  </si>
  <si>
    <t>PLZ, Ort</t>
  </si>
  <si>
    <t>Allgemeine Angaben zum Träger</t>
  </si>
  <si>
    <t>Telefon/-fax</t>
  </si>
  <si>
    <t>E-Mail</t>
  </si>
  <si>
    <t>Bankverbindung</t>
  </si>
  <si>
    <t>Kontoinhaber</t>
  </si>
  <si>
    <t>IBAN</t>
  </si>
  <si>
    <t>Kreditinstitut</t>
  </si>
  <si>
    <t>Mitteilungspflichten</t>
  </si>
  <si>
    <t>Rückfragen an: pflegeausbildungsfonds@statistik.bremen.de oder (0421) 361 - 98148</t>
  </si>
  <si>
    <t>(1) Stammdaten</t>
  </si>
  <si>
    <t>Allgemeine Angaben zur stationären Einrichtung</t>
  </si>
  <si>
    <t>Beschreibung</t>
  </si>
  <si>
    <t>Ausfüllbeispiel</t>
  </si>
  <si>
    <t>01.01.2019</t>
  </si>
  <si>
    <t>Mustereinrichtung GmbH &amp; Co. KG</t>
  </si>
  <si>
    <t>Betriebssitz der Einrichtung</t>
  </si>
  <si>
    <t>Musterstr. 1</t>
  </si>
  <si>
    <t>5-stellige Postleitzahl / Postleitzahl der Postfachadresse, Ort der Einrichtung</t>
  </si>
  <si>
    <t>28195 Musterort</t>
  </si>
  <si>
    <t>Musterträger KG</t>
  </si>
  <si>
    <t>Betriebssitz des Trägers</t>
  </si>
  <si>
    <t>Musterstr. 175</t>
  </si>
  <si>
    <t>5-stellige Postleitzahl / Postleitzahl der Postfachadresse, Ort des Trägers</t>
  </si>
  <si>
    <t>28195 Trägerort</t>
  </si>
  <si>
    <t>Durchwahl der Ansprechperson bei Rückfragen bzw. Fax-Nr. für die Zusendung von Bescheiden</t>
  </si>
  <si>
    <t>0421/123456</t>
  </si>
  <si>
    <r>
      <t xml:space="preserve">E-Mail für die zukünftige elektronische Zusendung von Unterlagen (z. B. Erhebungsbögen), mit einer </t>
    </r>
    <r>
      <rPr>
        <b/>
        <u/>
        <sz val="11"/>
        <color theme="1"/>
        <rFont val="Arial"/>
        <family val="2"/>
      </rPr>
      <t>personalisierten</t>
    </r>
    <r>
      <rPr>
        <sz val="11"/>
        <color theme="1"/>
        <rFont val="Arial"/>
        <family val="2"/>
      </rPr>
      <t xml:space="preserve"> E-Mail-Adresse </t>
    </r>
  </si>
  <si>
    <t>Erika.Muster@traeger.de 
(nicht: info@traeger.de)</t>
  </si>
  <si>
    <t>DE 12 1234 1234 1234 1234 10</t>
  </si>
  <si>
    <t>Name des kontoführenden Kreditinstituts</t>
  </si>
  <si>
    <t>Beispielbank Bremen</t>
  </si>
  <si>
    <t xml:space="preserve">123 456 789 </t>
  </si>
  <si>
    <t>Allgemeine Angaben</t>
  </si>
  <si>
    <t>Institutionskennzeichen (IK):</t>
  </si>
  <si>
    <t>- Pflegeausbildungsfonds -</t>
  </si>
  <si>
    <t>Tragen Sie hier bitte das Datum des Inkrafttretens des Versorgungsvertrages ein.</t>
  </si>
  <si>
    <t>Tragen Sie hier den vollständigen Namen der stationären Einrichtung ein.</t>
  </si>
  <si>
    <t>Tragen Sie hier den vollständigen Namen des Trägers der Einrichtung ein.</t>
  </si>
  <si>
    <t>Bitte tragen Sie die IBAN (International Bank Account Number) ein.</t>
  </si>
  <si>
    <r>
      <rPr>
        <b/>
        <sz val="11"/>
        <color theme="1"/>
        <rFont val="Arial"/>
        <family val="2"/>
      </rPr>
      <t>Beschäftigt</t>
    </r>
    <r>
      <rPr>
        <sz val="11"/>
        <color theme="1"/>
        <rFont val="Arial"/>
        <family val="2"/>
      </rPr>
      <t xml:space="preserve"> sind alle Pflegefachkräfte, die als Arbeitnehmer (m/w/d) inklusive geringfügig Beschäftigte in der Einrichtung tätig sind. Dabei werden Pflegefachkräfte mit unbezahlten Fehlzeiten (z. B. Elternzeit, Mutterschutz, Freistellungen, Erkrankung ohne Lohnfortzahlung) am Stichtag nicht mitgerechnet. Ebenso nicht mitgerechnet werden Pflegefachkräfte nach § 8 Abs. 6 SGB XI (sogenannte Spahn-Kräfte) und Pflegefachkräfte nach § 132g SGB V (Gesundheitliche Versorgungsplanung für die letzte Lebensphase). Eingerechnet wird hingegen die Verantwortliche Pflegefachkraft (PDL) und deren Stellvertretung.
</t>
    </r>
    <r>
      <rPr>
        <b/>
        <sz val="11"/>
        <color theme="1"/>
        <rFont val="Arial"/>
        <family val="2"/>
      </rPr>
      <t>Eingesetzt</t>
    </r>
    <r>
      <rPr>
        <sz val="11"/>
        <color theme="1"/>
        <rFont val="Arial"/>
        <family val="2"/>
      </rPr>
      <t xml:space="preserve"> sind alle Pflegefachkräfte, die nicht als Arbeitnehmer (m/w/d) in der Einrichtung tätig sind, sondern außerhalb eines Arbeitsvertrages tätig sind (Leiharbeitskräfte). Dabei werden Pflegefachkräfte anteilig ihres Beschäftigungsumfangs mitgezählt.</t>
    </r>
  </si>
  <si>
    <t>2.</t>
  </si>
  <si>
    <t>Tragen Sie den Namen des Kontoinhabers ein.</t>
  </si>
  <si>
    <t>Name des Trägers</t>
  </si>
  <si>
    <t>Anzahl
Auszubildende</t>
  </si>
  <si>
    <t>9-stelliges Institutionskennzeichen -  Identifikationsnummer der deutschen Sozialversicherung</t>
  </si>
  <si>
    <t>Erika.Muster@einrichtung.de
(bitte nicht: info@einrichtung.de)</t>
  </si>
  <si>
    <t>Durchwahl einer Ansprechperson bei Rückfragen und Faxnummer</t>
  </si>
  <si>
    <t>Bitte geben Sie hier die E-Mail-Adresse einer Ansprechperson für zukünftige Rückfragen an.</t>
  </si>
  <si>
    <t>1. Anzahl der Vollzeitäquivalente (VZÄ) aller Pflegefachkräfte, die am 15. Dezember des Vorjahres in der stationären Pflegeeinrichtung beschäftigt oder eingesetzt waren (§ 11 Abs. 2 PflAFinV)</t>
  </si>
  <si>
    <t>geplanter Ausbildungs-
beginn (Datum)</t>
  </si>
  <si>
    <t>Ø Ausbildungs-
vergütung
1. Lehrjahr</t>
  </si>
  <si>
    <t>Ø Arbeitgeber-Bruttokosten
1. Lehrjahr</t>
  </si>
  <si>
    <t>geplanter oder tatsächlicher Ausbildungs-
beginn (Datum)</t>
  </si>
  <si>
    <t>Ø Ausbildungs-
vergütung
2. Lehrjahr</t>
  </si>
  <si>
    <t>Ø Arbeitgeber-Bruttokosten
2. Lehrjahr</t>
  </si>
  <si>
    <t>Ø monatliche Arbeitgeber-
Bruttokosten einer
Pflegefachkraft</t>
  </si>
  <si>
    <t>Ausbildungs-
beginn (Datum)</t>
  </si>
  <si>
    <t>Ø Ausbildungs-
vergütung
3. Lehrjahr</t>
  </si>
  <si>
    <t>Ø Arbeitgeber-Bruttokosten
3. Lehrjahr</t>
  </si>
  <si>
    <t>Bitte beachten Sie zu den Mitteilungspflichten unbedingt die Ausfüllhinweise sowie unsere FAQ's!</t>
  </si>
  <si>
    <t>Anzahl
Ausbildungsmonate
1. Lehrjahr</t>
  </si>
  <si>
    <t>Anzahl
Ausbildungsmonate
2. Lehrjahr</t>
  </si>
  <si>
    <t>Anzahl
Ausbildungsmonate
3. Lehrjahr</t>
  </si>
  <si>
    <t>Name der Person, die Rückfragen zum Erhebungsbogen beantworten kann.</t>
  </si>
  <si>
    <t>Name der Person, die mündlich und schriftlich zur Auskunft berechtigt ist und Rückfragen beantworten kann.</t>
  </si>
  <si>
    <t>Frau Musteransprechpartnerin</t>
  </si>
  <si>
    <t>Alle orange gefärbten Felder werden automatisch
ausgefüllt</t>
  </si>
  <si>
    <t>Gesperrt!</t>
  </si>
  <si>
    <t>Geplanter Ausbildungsbeginn</t>
  </si>
  <si>
    <t>Geben Sie bitte die Anzahl der Auszubildenden ein, die zum geplanten Ausbildungsbeginn eingestellt werden sollen.</t>
  </si>
  <si>
    <t>Ø Ausbildungsvergütung pro Monat je Auszubildendem</t>
  </si>
  <si>
    <t>Bitte geben Sie die Ø monatliche Ausbildungsvergütung für nur eine/n Auszubildende/n laut Ausbildungsvertrag an. Für geförderte Auszubildende geben Sie bitte die Ausbildungsvergütung lt. Ausbildungsvertrag an. Der von der Agentur für Arbeit geförderte Betrag wird nicht mitangegeben.</t>
  </si>
  <si>
    <t>Ø Arbeitgeber-Bruttokosten pro Monat je Auszubildendem</t>
  </si>
  <si>
    <t>Bitte geben Sie die Ø monatlichen Arbeitgeber-Bruttokosten je Auszubildendem an. Jahressonderzahlungen, Zeitzuschläge etc. sind anteilig pro Monat hinzuzurechnen. Die Arbeitgeber-Bruttokosten sind ca. 25 % höher als die Ausbildungsvergütungen.</t>
  </si>
  <si>
    <t>geplanter oder tatsächlicher Ausbildungsbeginn (Datum)</t>
  </si>
  <si>
    <t>Geben Sie bitte die Anzahl der Auszubildenden ein, die zum geplanten Ausbildungsbeginn eingestellt werden sollen oder eingestellt wurden.</t>
  </si>
  <si>
    <t>Werte aus dem 1. Ausbildungsjahr</t>
  </si>
  <si>
    <t>Bitte geben Sie die Ø monatliche Ausbildungsvergütung für nur eine/n Auszubildende/n im 1. Lehrjahr an. Für geförderte Auszubildende geben Sie bitte die Ausbildungsvergütung lt. Ausbildungsvertrag an. Der von der Agentur für Arbeit geförderte Betrag wird nicht mitangegeben.</t>
  </si>
  <si>
    <t>Bitte geben Sie die Ø monatlichen Arbeitgeber-Bruttokosten je Auszubildendem im 1. Lehrjahr an. Jahressonderzahlungen, Zeitzuschläge etc. sind anteilig pro Monat hinzuzurechnen. Die Arbeitgeber-Bruttokosten sind ca. 25 % höher als die Ausbildungsvergütungen.</t>
  </si>
  <si>
    <t>Werte aus dem 2. Ausbildungsjahr</t>
  </si>
  <si>
    <t>Bitte geben Sie die Ø monatliche Ausbildungsvergütung für nur eine/n Auszubildende/n im 2. Lehrjahr an. Für geförderte Auszubildende geben Sie bitte die Ausbildungsvergütung lt. Ausbildungsvertrag an. Der von der Agentur für Arbeit geförderte Betrag wird nicht mitangegeben.</t>
  </si>
  <si>
    <t>Bitte geben Sie die Ø monatlichen Arbeitgeber-Bruttokosten je Auszubildendem im 2. Lehrjahr an. Jahressonderzahlungen, Zeitzuschläge etc. sind anteilig pro Monat hinzuzurechnen. Die Arbeitgeber-Bruttokosten sind ca. 25 % höher als die Ausbildungsvergütungen.</t>
  </si>
  <si>
    <t>Ø monatliche Arbeitgeber-Bruttokosten einer
Pflegefachkraft</t>
  </si>
  <si>
    <t>Bitte geben Sie die durchschnittlichen monatlichen Arbeitgeber-Bruttokosten einer examinierten
Pflegefachkraft ohne Zusatzfunktion und/oder ohne Leitungsfunktion zum Zeitpunkt der Meldung bezogen auf eine Vollkraft an. Jahressonderzahlungen, Zeitzuschläge etc. sind anteilig pro Monat hinzuzurechnen.</t>
  </si>
  <si>
    <t>Ausbildungsbeginn (Datum)</t>
  </si>
  <si>
    <t>Geben Sie bitte die Anzahl der Auszubildenden ein, die zum genannten Ausbildungsbeginn eingestellt wurden.</t>
  </si>
  <si>
    <t>Werte aus dem 3. Lehrjahr</t>
  </si>
  <si>
    <t>Bitte geben Sie die Ø monatliche Ausbildungsvergütung für nur eine/n Auszubildende/n im 3. Lehrjahr an. Für geförderte Auszubildende geben Sie bitte die Ausbildungsvergütung lt. Ausbildungsvertrag an. Der von der Agentur für Arbeit geförderte Betrag wird nicht mitangegeben.</t>
  </si>
  <si>
    <t>Bitte geben Sie die Ø monatlichen Arbeitgeber-Bruttokosten je Auszubildendem im 3. Lehrjahr an. Jahressonderzahlungen, Zeitzuschläge etc. sind anteilig pro Monat hinzuzurechnen. Die Arbeitgeber-Bruttokosten sind ca. 25 % höher als die Ausbildungsvergütungen.</t>
  </si>
  <si>
    <t>b) Uns ist bekannt, dass das Statistische Landesamt berechtigt ist, weitere Angaben und Unterlagen anzufordern, soweit diese für die Festsetzung des jeweiligen Ausbildungsbudgets erforderlich sind.</t>
  </si>
  <si>
    <t>Name der Einrichtung:</t>
  </si>
  <si>
    <t>1. Ausbil-
dungsjahr</t>
  </si>
  <si>
    <t>Anzahl 
Ausbildungsmonate</t>
  </si>
  <si>
    <t>2. Ausbil-
dungsjahr</t>
  </si>
  <si>
    <t>3. Ausbil-
dungsjahr</t>
  </si>
  <si>
    <r>
      <t xml:space="preserve">Mit Ihrer Unterschrift bestätigen Sie die Richtigkeit der von Ihnen angegeben Daten.
</t>
    </r>
    <r>
      <rPr>
        <b/>
        <sz val="11"/>
        <color theme="1"/>
        <rFont val="Arial"/>
        <family val="2"/>
      </rPr>
      <t xml:space="preserve">Änderungen sind dem Statistischen Landesamt Bremen bitte </t>
    </r>
    <r>
      <rPr>
        <b/>
        <u/>
        <sz val="11"/>
        <color theme="1"/>
        <rFont val="Arial"/>
        <family val="2"/>
      </rPr>
      <t>umgehend</t>
    </r>
    <r>
      <rPr>
        <b/>
        <sz val="11"/>
        <color theme="1"/>
        <rFont val="Arial"/>
        <family val="2"/>
      </rPr>
      <t xml:space="preserve"> mitzuteilen. </t>
    </r>
    <r>
      <rPr>
        <sz val="11"/>
        <color theme="1"/>
        <rFont val="Arial"/>
        <family val="2"/>
      </rPr>
      <t xml:space="preserve">
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das Statistische Landesamt Bremen, Pflegeausbildungsfonds, An der Weide 14-16, 28195 Bremen</t>
    </r>
  </si>
  <si>
    <t>automatische Berechnung</t>
  </si>
  <si>
    <t>Ausbildungsende (Datum)</t>
  </si>
  <si>
    <t>Anzahl Ausbildungsmonate
1. Lehrjahr</t>
  </si>
  <si>
    <t>Ø monatliche Arbeitgeber-Bruttokosten
1. Lehrjahr</t>
  </si>
  <si>
    <t>Ø monatliche Arbeitgeber-Bruttokosten
2. Lehrjahr</t>
  </si>
  <si>
    <t>Ø monatliche Arbeitgeber-Bruttokosten
3. Lehrjahr</t>
  </si>
  <si>
    <t>drop down</t>
  </si>
  <si>
    <t>Ø Arbeitgeber-Bruttokosten pro Monat
je Auszubildendem 1. Lehrjahr</t>
  </si>
  <si>
    <t>Ø Arbeitgeber-Bruttokosten pro Monat
je Auszubildendem 2. Lehrjahr</t>
  </si>
  <si>
    <t>Ø Arbeitgeber-Bruttokosten pro Monat
je Auszubildendem 3. Lehrjahr</t>
  </si>
  <si>
    <t>Felder mit * sind Pflichtfelder</t>
  </si>
  <si>
    <t>IK (9-stellig)*</t>
  </si>
  <si>
    <t>Name*</t>
  </si>
  <si>
    <t>Straße, Hausnr.*</t>
  </si>
  <si>
    <t>PLZ, Ort*</t>
  </si>
  <si>
    <t>Name der Person, die Rückfragen zum Erhebungsbogen beantworten kann*</t>
  </si>
  <si>
    <t>E-Mail*</t>
  </si>
  <si>
    <t>1.) Anzahl der Vollzeitäquivalente (VZÄ) aller Pflegefachkräfte, die am 
15. Dezember des Vorjahres in der stationären Pflegeeinrichtung beschäftigt oder eingesetzt waren (§ 11 Abs. 2 PflAFinV)*</t>
  </si>
  <si>
    <t>Studierende</t>
  </si>
  <si>
    <t>Studien-
beginn (Datum)</t>
  </si>
  <si>
    <t>Anzahl Monate im
1. + 2. Semester</t>
  </si>
  <si>
    <t>Anzahl Monate im
3. + 4. Semester</t>
  </si>
  <si>
    <t>Anzahl Monate im
5. bis 8. Semester</t>
  </si>
  <si>
    <t>Anzahl
Studierende</t>
  </si>
  <si>
    <t>Ø monatliche Arbeitgeber-Bruttokosten
1. + 2. Semester</t>
  </si>
  <si>
    <t>Ø monatliche Arbeitgeber-Bruttokosten
3. + 4. Semester</t>
  </si>
  <si>
    <t>Ø monatliche Arbeitgeber-Bruttokosten
5. bis 8. Semester</t>
  </si>
  <si>
    <t>Studienbeginn (Datum)</t>
  </si>
  <si>
    <t>Tragen Sie den Beginn des Studiums des/der Studierenden ein.</t>
  </si>
  <si>
    <t>Anzahl Studierende</t>
  </si>
  <si>
    <t>Geben Sie bitte die Anzahl der Studierenden ein, die zum geplanten Studienbeginn eingestellt werden sollen oder eingestellt wurden.</t>
  </si>
  <si>
    <t>Ø Arbeitgeber-Bruttokosten pro Monat
1. + 2. Semester</t>
  </si>
  <si>
    <t>Bitte geben Sie die Ø monatlichen Arbeitgeber-Bruttokosten der/des Studierenden im 1. oder 2. Semester an. Jahressonderzahlungen, Zeitzuschläge etc. sind anteilig pro Monat hinzuzurechnen. Die Arbeitgeber-Bruttokosten sind ca. 25 % höher als die Ausbildungsvergütungen.</t>
  </si>
  <si>
    <t>Ø Arbeitgeber-Bruttokosten pro Monat
3. + 4. Semester</t>
  </si>
  <si>
    <t>Bitte geben Sie die Ø monatlichen Arbeitgeber-Bruttokosten der/des Studierenden im 3. oder 4. Semester an. Jahressonderzahlungen, Zeitzuschläge etc. sind anteilig pro Monat hinzuzurechnen. Die Arbeitgeber-Bruttokosten sind ca. 25 % höher als die Ausbildungsvergütungen.</t>
  </si>
  <si>
    <t>Ø Arbeitgeber-Bruttokosten pro Monat
5. bis 8. Semester</t>
  </si>
  <si>
    <t>Bitte geben Sie die Ø monatlichen Arbeitgeber-Bruttokosten der/des Studierenden vom 5. bis 8. Semester an. Jahressonderzahlungen, Zeitzuschläge etc. sind anteilig pro Monat hinzuzurechnen. Die Arbeitgeber-Bruttokosten sind ca. 25 % höher als die Ausbildungsvergütungen.</t>
  </si>
  <si>
    <t>a) Anzahl der Pflegeplätze laut aktuell gültiger Vergütungsvereinbarung (LAK)</t>
  </si>
  <si>
    <t xml:space="preserve">Die Platzzahl können Sie dem ersten Tabellenblatt Ihres LAK (Kalkulationsbogen) zur aktuell gültigen Pflegesatzvereinbarung entnehmen </t>
  </si>
  <si>
    <t xml:space="preserve">Die Belegungstage können Sie dem LAK (Kalkulationsbogen) zur aktuell gültigen Pflegesatzvereinbarung entnehmen </t>
  </si>
  <si>
    <t>b) Belegungstage laut aktuell gültiger Vergütungsvereinbarung (LAK)</t>
  </si>
  <si>
    <t>2.) a) Anzahl der Pflegeplätze laut aktuell gültiger Vergütungsvereinbarung gem. § 11 Abs. 3 PflAFinV (LAK)*</t>
  </si>
  <si>
    <t>b) Belegungstage laut aktuell gültiger Vergütungsvereinbarung (LAK)*</t>
  </si>
  <si>
    <t>Felder können ausgefüllt werden</t>
  </si>
  <si>
    <t>Daten für 2026</t>
  </si>
  <si>
    <t>Bitte tragen Sie Ihre geplanten Auszubildenden ein, die im Laufe des Jahres 2026 eine generalistische Pflegeausbildung beginnen werden. (Beginn in 2026)</t>
  </si>
  <si>
    <t>Ausbildungskosten für das Jahr 2026</t>
  </si>
  <si>
    <t>Bemerkung zu Ihren Planwerten</t>
  </si>
  <si>
    <t>Daten für 2025</t>
  </si>
  <si>
    <t>Daten für 2024</t>
  </si>
  <si>
    <r>
      <t xml:space="preserve">Bitte tragen Sie Ihre Auszubildenden ein, die im Laufe des Jahres 2026 ins </t>
    </r>
    <r>
      <rPr>
        <u/>
        <sz val="16"/>
        <color theme="1"/>
        <rFont val="Calibri"/>
        <family val="2"/>
        <scheme val="minor"/>
      </rPr>
      <t>2. Lehrjahr</t>
    </r>
    <r>
      <rPr>
        <sz val="16"/>
        <color theme="1"/>
        <rFont val="Calibri"/>
        <family val="2"/>
        <scheme val="minor"/>
      </rPr>
      <t xml:space="preserve"> kommen werden. </t>
    </r>
    <r>
      <rPr>
        <sz val="14"/>
        <color theme="1"/>
        <rFont val="Calibri"/>
        <family val="2"/>
        <scheme val="minor"/>
      </rPr>
      <t>(Beginn in 2025)</t>
    </r>
  </si>
  <si>
    <t>Mehrkosten im Sinne des
§ 27 PflBG pro Monat</t>
  </si>
  <si>
    <t>Daten für Beendigung</t>
  </si>
  <si>
    <t>Daten für Teilzeit</t>
  </si>
  <si>
    <r>
      <t xml:space="preserve">Bitte tragen Sie Ihre Auszubildenden ein, die im Laufe des Jahres 2026 ins </t>
    </r>
    <r>
      <rPr>
        <u/>
        <sz val="16"/>
        <color theme="1"/>
        <rFont val="Calibri"/>
        <family val="2"/>
        <scheme val="minor"/>
      </rPr>
      <t>3. Lehrjahr</t>
    </r>
    <r>
      <rPr>
        <sz val="16"/>
        <color theme="1"/>
        <rFont val="Calibri"/>
        <family val="2"/>
        <scheme val="minor"/>
      </rPr>
      <t xml:space="preserve"> kommen werden.</t>
    </r>
    <r>
      <rPr>
        <sz val="14"/>
        <color theme="1"/>
        <rFont val="Calibri"/>
        <family val="2"/>
        <scheme val="minor"/>
      </rPr>
      <t xml:space="preserve"> (Beginn in 2024)</t>
    </r>
  </si>
  <si>
    <t xml:space="preserve">Mehrkosten im Sinne des
§ 27 PflBG pro Monat </t>
  </si>
  <si>
    <t>Studienbeginn</t>
  </si>
  <si>
    <t>Beendigung in 2026</t>
  </si>
  <si>
    <t>Bitte tragen Sie Ihre Auszubildenden ein, die im Laufe des Jahres 2026 ihre Ausbildung voraussichtlich beenden werden.</t>
  </si>
  <si>
    <t>Hier können Sie Teilzeitauszubildende eintragen, die das nächste Lehrjahr nach 14 oder 16 Monaten erreichen. (Vorgegebener Ausbildungsbeginn zwischen 2022 und 2025)</t>
  </si>
  <si>
    <t>Bitte tragen Sie Ihre geplanten oder noch vorhandenen Studierenden gemäß des Pflegestudiumstärkungsgesetzes (PflStudStG) ein. Die Regelstudienzeit beträgt 8 Semester.
(Vorgegebener Beginn zwischen 2022 und 2026)</t>
  </si>
  <si>
    <t>(2) Auszubildende - Studierende</t>
  </si>
  <si>
    <t>Alle bläulich gefärbten Felder können ausgefüllt werden</t>
  </si>
  <si>
    <t>können ausgefüllt werden</t>
  </si>
  <si>
    <t>1. Ausbildungsjahr: Bitte tragen Sie Ihre geplanten Auszubildenden ein, die im Laufe des Jahres 2026 eine generalistische Pflegeausbildung beginnen werden. (Beginn in 2026)</t>
  </si>
  <si>
    <t>2. Ausbildungsjahr: Bitte tragen Sie Ihre Auszubildenden ein, die im Laufe des Jahres 2026 ins 2. Lehrjahr kommen werden. (Beginn in 2025)</t>
  </si>
  <si>
    <t>3. Ausbildungsjahr: Bitte tragen Sie Ihre Auszubildenden ein, die im Laufe des Jahres 2026 ins 3. Lehrjahr kommen werden. (Beginn in 2024)</t>
  </si>
  <si>
    <t>Beendigung in 2026: Bitte tragen Sie Ihre Auszubildenden ein, die im Laufe des Jahres 2026 ihre Ausbildung voraussichtlich beenden werden.</t>
  </si>
  <si>
    <t>Teilzeit: Hier können Sie Teilzeitauszubildende eintragen, die das nächste Lehrjahr nach 14 oder 16 Monaten erreichen. (Vorgegebener Ausbildungsbeginn zwischen 2022 und 2025)</t>
  </si>
  <si>
    <t>Geben Sie bitte die Anzahl der Auszubildenden ein, die zum geplanten Ausbildungsbeginn eingestellt wurden.</t>
  </si>
  <si>
    <t>Studierende: Bitte tragen Sie Ihre geplanten oder noch vorhandenen Studierenden gemäß des Pflegestudiumstärkungsgesetzes (PflStudStG) ein. Die Regelstudienzeit beträgt 8 Semester.</t>
  </si>
  <si>
    <t>c) Uns ist bekannt, dass das Statistische Landesamt das jeweilige Ausbildungsbudget schätzen kann, wenn die gesetzlich vorgeschriebenen Angaben nicht oder nicht vollständig innerhalb der vorgegebenen Fristen mitgeteilt werden. Dies gilt auch, wenn weitere Angaben und Unterlagen vom Statistischen Landesamt nachgefordert wurden.</t>
  </si>
  <si>
    <t>Version 13.01.2025</t>
  </si>
  <si>
    <r>
      <t xml:space="preserve">Rücksendung bis </t>
    </r>
    <r>
      <rPr>
        <b/>
        <i/>
        <u/>
        <sz val="12"/>
        <color theme="1"/>
        <rFont val="Arial"/>
        <family val="2"/>
      </rPr>
      <t>15. Juni 2025</t>
    </r>
    <r>
      <rPr>
        <sz val="11"/>
        <color theme="1"/>
        <rFont val="Arial"/>
        <family val="2"/>
      </rPr>
      <t xml:space="preserve"> (Posteingang oder Eingang per E-Mail)</t>
    </r>
  </si>
  <si>
    <t>Wenn der Betrieb erst im Jahr 2025 aufgenommen wurde, kann die Einrichtung auf Antrag des Betreibers in das Ausgleichsverfahren einbezogen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</si>
</sst>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164" formatCode="000\ 000\ 000"/>
    <numFmt numFmtId="165" formatCode="#,##0.00\ &quot;€&quot;"/>
    <numFmt numFmtId="166" formatCode="dd/mm/yyyy;@"/>
    <numFmt numFmtId="167" formatCode="\ "/>
    <numFmt numFmtId="168" formatCode="###\ ###\ ###"/>
  </numFmts>
  <fonts count="28"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0"/>
      <color theme="1"/>
      <name val="Arial"/>
      <family val="2"/>
    </font>
    <font>
      <sz val="10"/>
      <color theme="1"/>
      <name val="Arial"/>
      <family val="2"/>
    </font>
    <font>
      <i/>
      <sz val="9"/>
      <color theme="1"/>
      <name val="Arial"/>
      <family val="2"/>
    </font>
    <font>
      <sz val="12"/>
      <color theme="1"/>
      <name val="Arial"/>
      <family val="2"/>
    </font>
    <font>
      <sz val="7"/>
      <color theme="1"/>
      <name val="Arial"/>
      <family val="2"/>
    </font>
    <font>
      <b/>
      <u/>
      <sz val="14"/>
      <color theme="1"/>
      <name val="Arial"/>
      <family val="2"/>
    </font>
    <font>
      <b/>
      <i/>
      <sz val="13"/>
      <color theme="1"/>
      <name val="Arial"/>
      <family val="2"/>
    </font>
    <font>
      <b/>
      <u/>
      <sz val="11"/>
      <color theme="1"/>
      <name val="Arial"/>
      <family val="2"/>
    </font>
    <font>
      <b/>
      <sz val="14"/>
      <color theme="1"/>
      <name val="Arial"/>
      <family val="2"/>
    </font>
    <font>
      <b/>
      <sz val="16"/>
      <color theme="1"/>
      <name val="Arial"/>
      <family val="2"/>
    </font>
    <font>
      <b/>
      <i/>
      <u/>
      <sz val="12"/>
      <name val="Arial"/>
      <family val="2"/>
    </font>
    <font>
      <b/>
      <i/>
      <sz val="11"/>
      <color theme="1"/>
      <name val="Arial"/>
      <family val="2"/>
    </font>
    <font>
      <u/>
      <sz val="11"/>
      <color theme="10"/>
      <name val="Calibri"/>
      <family val="2"/>
      <scheme val="minor"/>
    </font>
    <font>
      <sz val="11"/>
      <name val="Calibri"/>
      <family val="2"/>
      <scheme val="minor"/>
    </font>
    <font>
      <sz val="10"/>
      <name val="Arial"/>
      <family val="2"/>
    </font>
    <font>
      <b/>
      <i/>
      <u/>
      <sz val="12"/>
      <color theme="1"/>
      <name val="Arial"/>
      <family val="2"/>
    </font>
    <font>
      <b/>
      <sz val="11"/>
      <name val="Calibri"/>
      <family val="2"/>
      <scheme val="minor"/>
    </font>
    <font>
      <sz val="14"/>
      <color theme="1"/>
      <name val="Calibri"/>
      <family val="2"/>
      <scheme val="minor"/>
    </font>
    <font>
      <sz val="16"/>
      <color theme="1"/>
      <name val="Calibri"/>
      <family val="2"/>
      <scheme val="minor"/>
    </font>
    <font>
      <u/>
      <sz val="16"/>
      <color theme="1"/>
      <name val="Calibri"/>
      <family val="2"/>
      <scheme val="minor"/>
    </font>
    <font>
      <sz val="13"/>
      <color theme="1"/>
      <name val="Arial"/>
      <family val="2"/>
    </font>
    <font>
      <i/>
      <sz val="11"/>
      <color theme="1"/>
      <name val="Arial"/>
      <family val="2"/>
    </font>
    <font>
      <sz val="8"/>
      <color theme="1"/>
      <name val="Arial"/>
      <family val="2"/>
    </font>
    <font>
      <b/>
      <sz val="14"/>
      <color theme="1"/>
      <name val="Calibri"/>
      <family val="2"/>
      <scheme val="minor"/>
    </font>
  </fonts>
  <fills count="16">
    <fill>
      <patternFill patternType="none"/>
    </fill>
    <fill>
      <patternFill patternType="gray125"/>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tint="-0.14999847407452621"/>
        <bgColor indexed="64"/>
      </patternFill>
    </fill>
  </fills>
  <borders count="45">
    <border>
      <left/>
      <right/>
      <top/>
      <bottom/>
      <diagonal/>
    </border>
    <border>
      <left/>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right/>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style="thick">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thick">
        <color theme="0" tint="-0.24994659260841701"/>
      </right>
      <top style="thick">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ck">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thick">
        <color theme="0" tint="-0.24994659260841701"/>
      </bottom>
      <diagonal/>
    </border>
    <border>
      <left style="medium">
        <color theme="0" tint="-0.24994659260841701"/>
      </left>
      <right style="medium">
        <color theme="0" tint="-0.24994659260841701"/>
      </right>
      <top style="medium">
        <color theme="0" tint="-0.24994659260841701"/>
      </top>
      <bottom style="thick">
        <color theme="0" tint="-0.24994659260841701"/>
      </bottom>
      <diagonal/>
    </border>
    <border>
      <left style="medium">
        <color theme="0" tint="-0.24994659260841701"/>
      </left>
      <right style="thick">
        <color theme="0" tint="-0.24994659260841701"/>
      </right>
      <top style="medium">
        <color theme="0" tint="-0.24994659260841701"/>
      </top>
      <bottom style="thick">
        <color theme="0" tint="-0.24994659260841701"/>
      </bottom>
      <diagonal/>
    </border>
    <border>
      <left style="thick">
        <color theme="0" tint="-0.24994659260841701"/>
      </left>
      <right style="medium">
        <color theme="0" tint="-0.24994659260841701"/>
      </right>
      <top/>
      <bottom style="medium">
        <color theme="0" tint="-0.24994659260841701"/>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ck">
        <color theme="0" tint="-0.24994659260841701"/>
      </right>
      <top/>
      <bottom style="medium">
        <color theme="0" tint="-0.24994659260841701"/>
      </bottom>
      <diagonal/>
    </border>
    <border>
      <left style="thick">
        <color theme="0" tint="-0.24994659260841701"/>
      </left>
      <right/>
      <top style="thick">
        <color theme="0" tint="-0.24994659260841701"/>
      </top>
      <bottom style="medium">
        <color theme="0" tint="-0.24994659260841701"/>
      </bottom>
      <diagonal/>
    </border>
    <border>
      <left/>
      <right/>
      <top style="thick">
        <color theme="0" tint="-0.24994659260841701"/>
      </top>
      <bottom style="medium">
        <color theme="0" tint="-0.24994659260841701"/>
      </bottom>
      <diagonal/>
    </border>
    <border>
      <left/>
      <right style="thick">
        <color theme="0" tint="-0.24994659260841701"/>
      </right>
      <top style="thick">
        <color theme="0" tint="-0.24994659260841701"/>
      </top>
      <bottom style="medium">
        <color theme="0" tint="-0.24994659260841701"/>
      </bottom>
      <diagonal/>
    </border>
    <border>
      <left/>
      <right style="thick">
        <color theme="0" tint="-0.24994659260841701"/>
      </right>
      <top style="medium">
        <color theme="0" tint="-0.24994659260841701"/>
      </top>
      <bottom style="thick">
        <color theme="0" tint="-0.24994659260841701"/>
      </bottom>
      <diagonal/>
    </border>
    <border>
      <left style="thick">
        <color theme="0" tint="-0.24994659260841701"/>
      </left>
      <right style="thick">
        <color theme="0" tint="-0.24994659260841701"/>
      </right>
      <top style="medium">
        <color theme="0" tint="-0.24994659260841701"/>
      </top>
      <bottom style="thick">
        <color theme="0" tint="-0.24994659260841701"/>
      </bottom>
      <diagonal/>
    </border>
    <border>
      <left style="thick">
        <color theme="0" tint="-0.24994659260841701"/>
      </left>
      <right/>
      <top style="medium">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diagonal/>
    </border>
    <border>
      <left/>
      <right style="thick">
        <color theme="0" tint="-0.24994659260841701"/>
      </right>
      <top style="medium">
        <color theme="0" tint="-0.24994659260841701"/>
      </top>
      <bottom style="medium">
        <color theme="0" tint="-0.24994659260841701"/>
      </bottom>
      <diagonal/>
    </border>
    <border>
      <left style="thick">
        <color theme="0" tint="-0.24994659260841701"/>
      </left>
      <right/>
      <top style="medium">
        <color theme="0" tint="-0.24994659260841701"/>
      </top>
      <bottom style="medium">
        <color theme="0" tint="-0.24994659260841701"/>
      </bottom>
      <diagonal/>
    </border>
    <border>
      <left style="thick">
        <color theme="0" tint="-0.24994659260841701"/>
      </left>
      <right style="thick">
        <color theme="0" tint="-0.24994659260841701"/>
      </right>
      <top/>
      <bottom/>
      <diagonal/>
    </border>
    <border>
      <left style="thin">
        <color indexed="64"/>
      </left>
      <right style="thin">
        <color indexed="64"/>
      </right>
      <top style="thin">
        <color indexed="64"/>
      </top>
      <bottom style="thin">
        <color indexed="64"/>
      </bottom>
      <diagonal/>
    </border>
    <border>
      <left/>
      <right style="medium">
        <color theme="0" tint="-0.24994659260841701"/>
      </right>
      <top/>
      <bottom style="medium">
        <color theme="0" tint="-0.24994659260841701"/>
      </bottom>
      <diagonal/>
    </border>
    <border>
      <left style="medium">
        <color theme="0" tint="-0.24994659260841701"/>
      </left>
      <right/>
      <top/>
      <bottom style="medium">
        <color theme="0" tint="-0.24994659260841701"/>
      </bottom>
      <diagonal/>
    </border>
    <border>
      <left/>
      <right style="medium">
        <color theme="0" tint="-0.24994659260841701"/>
      </right>
      <top style="medium">
        <color theme="0" tint="-0.24994659260841701"/>
      </top>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top style="medium">
        <color theme="0" tint="-0.24994659260841701"/>
      </top>
      <bottom/>
      <diagonal/>
    </border>
  </borders>
  <cellStyleXfs count="2">
    <xf numFmtId="0" fontId="0" fillId="0" borderId="0"/>
    <xf numFmtId="0" fontId="16" fillId="0" borderId="0" applyNumberFormat="0" applyFill="0" applyBorder="0" applyAlignment="0" applyProtection="0"/>
  </cellStyleXfs>
  <cellXfs count="217">
    <xf numFmtId="0" fontId="0" fillId="0" borderId="0" xfId="0"/>
    <xf numFmtId="0" fontId="3" fillId="0" borderId="0" xfId="0" applyFont="1" applyProtection="1"/>
    <xf numFmtId="0" fontId="1" fillId="0" borderId="0" xfId="0" applyFont="1" applyProtection="1"/>
    <xf numFmtId="0" fontId="1" fillId="0" borderId="0" xfId="0" quotePrefix="1" applyFont="1" applyProtection="1"/>
    <xf numFmtId="0" fontId="1" fillId="0" borderId="0" xfId="0" applyFont="1" applyAlignment="1" applyProtection="1">
      <alignment horizontal="left" vertical="center"/>
    </xf>
    <xf numFmtId="0" fontId="13" fillId="0" borderId="0" xfId="0" applyFont="1" applyProtection="1"/>
    <xf numFmtId="0" fontId="5" fillId="4" borderId="34" xfId="0" applyNumberFormat="1" applyFont="1" applyFill="1" applyBorder="1" applyAlignment="1" applyProtection="1">
      <alignment horizontal="left" vertical="center"/>
      <protection locked="0"/>
    </xf>
    <xf numFmtId="49" fontId="2" fillId="0" borderId="17" xfId="0" applyNumberFormat="1" applyFont="1" applyFill="1" applyBorder="1" applyAlignment="1" applyProtection="1">
      <alignment vertical="center" wrapText="1"/>
    </xf>
    <xf numFmtId="49" fontId="2" fillId="0" borderId="18"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center" vertical="center" wrapText="1"/>
    </xf>
    <xf numFmtId="49" fontId="1" fillId="0" borderId="20" xfId="0" applyNumberFormat="1" applyFont="1" applyBorder="1" applyAlignment="1" applyProtection="1">
      <alignment horizontal="left" vertical="center" wrapText="1"/>
    </xf>
    <xf numFmtId="49" fontId="1" fillId="0" borderId="21" xfId="0" applyNumberFormat="1" applyFont="1" applyBorder="1" applyAlignment="1" applyProtection="1">
      <alignment horizontal="left" vertical="center" wrapText="1"/>
    </xf>
    <xf numFmtId="49" fontId="1" fillId="0" borderId="22" xfId="0" applyNumberFormat="1" applyFont="1" applyBorder="1" applyAlignment="1" applyProtection="1">
      <alignment horizontal="left" vertical="center" wrapText="1"/>
    </xf>
    <xf numFmtId="49" fontId="1" fillId="0" borderId="22" xfId="0" quotePrefix="1" applyNumberFormat="1" applyFont="1" applyBorder="1" applyAlignment="1" applyProtection="1">
      <alignment horizontal="left" vertical="center" wrapText="1"/>
    </xf>
    <xf numFmtId="49" fontId="2" fillId="9" borderId="21" xfId="0" applyNumberFormat="1" applyFont="1" applyFill="1" applyBorder="1" applyAlignment="1" applyProtection="1">
      <alignment horizontal="left" vertical="center" wrapText="1"/>
    </xf>
    <xf numFmtId="49" fontId="1" fillId="0" borderId="21" xfId="0" applyNumberFormat="1" applyFont="1" applyBorder="1" applyAlignment="1" applyProtection="1">
      <alignment horizontal="left" vertical="center"/>
    </xf>
    <xf numFmtId="49" fontId="1" fillId="0" borderId="22" xfId="0" applyNumberFormat="1" applyFont="1" applyBorder="1" applyAlignment="1" applyProtection="1">
      <alignment horizontal="left" vertical="center"/>
    </xf>
    <xf numFmtId="49" fontId="1" fillId="0" borderId="26" xfId="0" applyNumberFormat="1" applyFont="1" applyBorder="1" applyAlignment="1" applyProtection="1">
      <alignment horizontal="left" vertical="center" wrapText="1"/>
    </xf>
    <xf numFmtId="49" fontId="1" fillId="0" borderId="27" xfId="0" applyNumberFormat="1" applyFont="1" applyBorder="1" applyAlignment="1" applyProtection="1">
      <alignment horizontal="left" vertical="center" wrapText="1"/>
    </xf>
    <xf numFmtId="49" fontId="1" fillId="0" borderId="28" xfId="0" applyNumberFormat="1" applyFont="1" applyBorder="1" applyAlignment="1" applyProtection="1">
      <alignment horizontal="left" vertical="center" wrapText="1"/>
    </xf>
    <xf numFmtId="49" fontId="1" fillId="0" borderId="27" xfId="0" applyNumberFormat="1" applyFont="1" applyBorder="1" applyAlignment="1" applyProtection="1">
      <alignment horizontal="left" vertical="center"/>
    </xf>
    <xf numFmtId="49" fontId="1" fillId="0" borderId="28" xfId="0" applyNumberFormat="1" applyFont="1" applyBorder="1" applyAlignment="1" applyProtection="1">
      <alignment horizontal="left" vertical="center"/>
    </xf>
    <xf numFmtId="49" fontId="1" fillId="0" borderId="20" xfId="0" applyNumberFormat="1" applyFont="1" applyBorder="1" applyAlignment="1" applyProtection="1">
      <alignment horizontal="left" vertical="center"/>
    </xf>
    <xf numFmtId="0" fontId="1" fillId="0" borderId="22" xfId="0" applyFont="1" applyBorder="1" applyAlignment="1" applyProtection="1">
      <alignment horizontal="left" vertical="center"/>
    </xf>
    <xf numFmtId="49" fontId="1" fillId="0" borderId="2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xf>
    <xf numFmtId="49" fontId="1" fillId="0" borderId="25" xfId="0" applyNumberFormat="1" applyFont="1" applyBorder="1" applyAlignment="1" applyProtection="1">
      <alignment horizontal="left" vertical="center"/>
    </xf>
    <xf numFmtId="2" fontId="1" fillId="0" borderId="22" xfId="0" applyNumberFormat="1" applyFont="1" applyBorder="1" applyAlignment="1" applyProtection="1">
      <alignment horizontal="left" vertical="center"/>
    </xf>
    <xf numFmtId="1" fontId="1" fillId="0" borderId="22" xfId="0" applyNumberFormat="1" applyFont="1" applyBorder="1" applyAlignment="1" applyProtection="1">
      <alignment horizontal="left" vertical="center"/>
    </xf>
    <xf numFmtId="0" fontId="1" fillId="0" borderId="0" xfId="0" applyFont="1" applyAlignment="1" applyProtection="1">
      <alignment horizontal="left"/>
    </xf>
    <xf numFmtId="0" fontId="1" fillId="0" borderId="5" xfId="0" applyFont="1" applyFill="1" applyBorder="1" applyAlignment="1" applyProtection="1">
      <alignment horizontal="left" vertical="center"/>
    </xf>
    <xf numFmtId="0" fontId="24" fillId="4" borderId="5" xfId="0" applyFont="1" applyFill="1" applyBorder="1" applyAlignment="1" applyProtection="1">
      <alignment horizontal="left" vertical="center"/>
    </xf>
    <xf numFmtId="0" fontId="1" fillId="0" borderId="5" xfId="0" applyFont="1" applyFill="1" applyBorder="1" applyAlignment="1" applyProtection="1">
      <alignment horizontal="center" vertical="center"/>
    </xf>
    <xf numFmtId="0" fontId="1" fillId="0" borderId="5" xfId="0" applyFont="1" applyFill="1" applyBorder="1" applyAlignment="1" applyProtection="1">
      <alignment horizontal="left" vertical="center" wrapText="1"/>
    </xf>
    <xf numFmtId="0" fontId="24" fillId="12" borderId="5" xfId="0" applyFont="1" applyFill="1" applyBorder="1" applyAlignment="1" applyProtection="1">
      <alignment horizontal="left" vertical="center"/>
    </xf>
    <xf numFmtId="14" fontId="1" fillId="0" borderId="5" xfId="0" applyNumberFormat="1" applyFont="1" applyFill="1" applyBorder="1" applyAlignment="1" applyProtection="1">
      <alignment horizontal="center" vertical="center"/>
    </xf>
    <xf numFmtId="165" fontId="1" fillId="0" borderId="5" xfId="0" applyNumberFormat="1" applyFont="1" applyFill="1" applyBorder="1" applyAlignment="1" applyProtection="1">
      <alignment horizontal="center" vertical="center"/>
    </xf>
    <xf numFmtId="8" fontId="1" fillId="0" borderId="5" xfId="0" applyNumberFormat="1" applyFont="1" applyFill="1" applyBorder="1" applyAlignment="1" applyProtection="1">
      <alignment horizontal="center" vertical="center"/>
    </xf>
    <xf numFmtId="0" fontId="3" fillId="0" borderId="0" xfId="0" applyFont="1" applyAlignment="1" applyProtection="1">
      <alignment vertical="center"/>
    </xf>
    <xf numFmtId="0" fontId="0" fillId="0" borderId="0" xfId="0" applyProtection="1"/>
    <xf numFmtId="0" fontId="1" fillId="0" borderId="0" xfId="0" applyFont="1" applyAlignment="1" applyProtection="1">
      <alignment vertical="center"/>
    </xf>
    <xf numFmtId="0" fontId="8" fillId="0" borderId="11" xfId="0" applyFont="1" applyBorder="1" applyAlignment="1" applyProtection="1">
      <alignment vertical="center"/>
    </xf>
    <xf numFmtId="0" fontId="1" fillId="0" borderId="0" xfId="0" applyFont="1" applyBorder="1" applyProtection="1"/>
    <xf numFmtId="0" fontId="1" fillId="0" borderId="12" xfId="0" applyFont="1" applyBorder="1" applyProtection="1"/>
    <xf numFmtId="0" fontId="1" fillId="0" borderId="8" xfId="0" applyFont="1" applyFill="1" applyBorder="1" applyAlignment="1" applyProtection="1"/>
    <xf numFmtId="0" fontId="1" fillId="0" borderId="1" xfId="0" applyFont="1" applyFill="1" applyBorder="1" applyAlignment="1" applyProtection="1"/>
    <xf numFmtId="0" fontId="1" fillId="0" borderId="9" xfId="0" applyFont="1" applyFill="1" applyBorder="1" applyAlignment="1" applyProtection="1"/>
    <xf numFmtId="0" fontId="1" fillId="0" borderId="11" xfId="0" applyFont="1" applyBorder="1" applyProtection="1"/>
    <xf numFmtId="0" fontId="1" fillId="0" borderId="8" xfId="0" applyFont="1" applyBorder="1" applyProtection="1"/>
    <xf numFmtId="0" fontId="1" fillId="0" borderId="1" xfId="0" applyFont="1" applyBorder="1" applyProtection="1"/>
    <xf numFmtId="0" fontId="1" fillId="0" borderId="9" xfId="0" applyFont="1" applyBorder="1" applyProtection="1"/>
    <xf numFmtId="0" fontId="12" fillId="0" borderId="0" xfId="0" applyFont="1" applyProtection="1"/>
    <xf numFmtId="0" fontId="1" fillId="6" borderId="0" xfId="0" applyFont="1" applyFill="1" applyAlignment="1" applyProtection="1">
      <alignment horizontal="left" vertical="center"/>
    </xf>
    <xf numFmtId="0" fontId="1" fillId="6" borderId="0" xfId="0" applyFont="1" applyFill="1" applyAlignment="1" applyProtection="1">
      <alignment horizontal="center" vertical="center"/>
    </xf>
    <xf numFmtId="0" fontId="22" fillId="0" borderId="0" xfId="0" applyFont="1" applyFill="1" applyBorder="1" applyAlignment="1" applyProtection="1">
      <alignment vertical="center" wrapText="1"/>
    </xf>
    <xf numFmtId="0" fontId="0" fillId="0" borderId="0" xfId="0" applyAlignment="1" applyProtection="1"/>
    <xf numFmtId="0" fontId="0" fillId="0" borderId="0" xfId="0" applyFill="1" applyBorder="1" applyProtection="1"/>
    <xf numFmtId="0" fontId="0" fillId="0" borderId="0" xfId="0" applyFill="1" applyProtection="1"/>
    <xf numFmtId="0" fontId="1" fillId="0" borderId="5" xfId="0" applyFont="1" applyBorder="1" applyAlignment="1" applyProtection="1">
      <alignment horizontal="left" vertical="center"/>
    </xf>
    <xf numFmtId="0" fontId="1" fillId="0" borderId="5" xfId="0" applyFont="1" applyBorder="1" applyAlignment="1" applyProtection="1">
      <alignment vertical="center" wrapText="1"/>
    </xf>
    <xf numFmtId="0" fontId="1" fillId="0" borderId="5" xfId="0" applyFont="1" applyBorder="1" applyAlignment="1" applyProtection="1">
      <alignment horizontal="left" vertical="center" wrapText="1"/>
    </xf>
    <xf numFmtId="0" fontId="2" fillId="13" borderId="5" xfId="0" applyFont="1" applyFill="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0" fillId="4" borderId="5" xfId="0" applyFill="1" applyBorder="1" applyProtection="1"/>
    <xf numFmtId="0" fontId="0" fillId="12" borderId="5" xfId="0" applyFill="1" applyBorder="1" applyProtection="1"/>
    <xf numFmtId="0" fontId="1" fillId="0" borderId="5" xfId="0" applyFont="1" applyBorder="1" applyAlignment="1" applyProtection="1">
      <alignment horizontal="center" vertical="center" wrapText="1"/>
    </xf>
    <xf numFmtId="0" fontId="26" fillId="0" borderId="0" xfId="0" applyFont="1" applyAlignment="1" applyProtection="1">
      <alignment horizontal="right" vertical="center"/>
    </xf>
    <xf numFmtId="49" fontId="1" fillId="0" borderId="21" xfId="0" applyNumberFormat="1" applyFont="1" applyBorder="1" applyAlignment="1" applyProtection="1">
      <alignment horizontal="left" vertical="top" wrapText="1"/>
    </xf>
    <xf numFmtId="0" fontId="5" fillId="0" borderId="0" xfId="0" applyFont="1" applyAlignment="1" applyProtection="1">
      <alignment horizontal="left" vertical="center"/>
    </xf>
    <xf numFmtId="0" fontId="5" fillId="4" borderId="15"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wrapText="1"/>
    </xf>
    <xf numFmtId="0" fontId="5" fillId="4" borderId="13" xfId="0" applyNumberFormat="1" applyFont="1" applyFill="1" applyBorder="1" applyAlignment="1" applyProtection="1">
      <alignment horizontal="center" vertical="center"/>
      <protection locked="0"/>
    </xf>
    <xf numFmtId="0" fontId="4" fillId="0" borderId="0" xfId="0" applyFont="1" applyAlignment="1" applyProtection="1">
      <alignment horizontal="left" vertical="center"/>
    </xf>
    <xf numFmtId="0" fontId="5" fillId="4" borderId="13"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xf>
    <xf numFmtId="0" fontId="4" fillId="2" borderId="0" xfId="0" applyFont="1" applyFill="1" applyAlignment="1" applyProtection="1">
      <alignment horizontal="left" vertical="center"/>
    </xf>
    <xf numFmtId="0" fontId="1"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5" fillId="4" borderId="14" xfId="0" applyNumberFormat="1" applyFont="1" applyFill="1" applyBorder="1" applyAlignment="1" applyProtection="1">
      <alignment horizontal="center" vertical="center"/>
      <protection locked="0"/>
    </xf>
    <xf numFmtId="0" fontId="5" fillId="4" borderId="14" xfId="0" applyNumberFormat="1" applyFont="1" applyFill="1" applyBorder="1" applyAlignment="1" applyProtection="1">
      <alignment horizontal="left" vertical="center"/>
      <protection locked="0"/>
    </xf>
    <xf numFmtId="0" fontId="5" fillId="4" borderId="15" xfId="0" applyNumberFormat="1" applyFont="1" applyFill="1" applyBorder="1" applyAlignment="1" applyProtection="1">
      <alignment horizontal="left" vertical="center"/>
      <protection locked="0"/>
    </xf>
    <xf numFmtId="166" fontId="5" fillId="4" borderId="14" xfId="0" applyNumberFormat="1" applyFont="1" applyFill="1" applyBorder="1" applyAlignment="1" applyProtection="1">
      <alignment horizontal="left" vertical="center"/>
      <protection locked="0"/>
    </xf>
    <xf numFmtId="0" fontId="5" fillId="4" borderId="32" xfId="0" applyNumberFormat="1" applyFont="1" applyFill="1" applyBorder="1" applyAlignment="1" applyProtection="1">
      <alignment horizontal="left" vertical="center"/>
      <protection locked="0"/>
    </xf>
    <xf numFmtId="0" fontId="5" fillId="4" borderId="33" xfId="0" applyNumberFormat="1" applyFont="1" applyFill="1" applyBorder="1" applyAlignment="1" applyProtection="1">
      <alignment horizontal="left" vertical="center"/>
      <protection locked="0"/>
    </xf>
    <xf numFmtId="0" fontId="17" fillId="4" borderId="7" xfId="1" applyNumberFormat="1" applyFont="1" applyFill="1" applyBorder="1" applyAlignment="1" applyProtection="1">
      <alignment horizontal="left" vertical="center"/>
      <protection locked="0"/>
    </xf>
    <xf numFmtId="0" fontId="18" fillId="4" borderId="35" xfId="0" applyNumberFormat="1" applyFont="1" applyFill="1" applyBorder="1" applyAlignment="1" applyProtection="1">
      <alignment horizontal="left" vertical="center"/>
      <protection locked="0"/>
    </xf>
    <xf numFmtId="0" fontId="18" fillId="4" borderId="6" xfId="0" applyNumberFormat="1" applyFont="1" applyFill="1" applyBorder="1" applyAlignment="1" applyProtection="1">
      <alignment horizontal="left" vertical="center"/>
      <protection locked="0"/>
    </xf>
    <xf numFmtId="0" fontId="5" fillId="4" borderId="16" xfId="0" applyNumberFormat="1" applyFont="1" applyFill="1" applyBorder="1" applyAlignment="1" applyProtection="1">
      <alignment horizontal="left" vertical="center"/>
      <protection locked="0"/>
    </xf>
    <xf numFmtId="0" fontId="12" fillId="0" borderId="0" xfId="0" applyFont="1" applyAlignment="1" applyProtection="1">
      <alignment horizontal="center" vertical="center"/>
    </xf>
    <xf numFmtId="0" fontId="14" fillId="7" borderId="0" xfId="0" applyFont="1" applyFill="1" applyAlignment="1" applyProtection="1">
      <alignment horizontal="left" vertical="center"/>
    </xf>
    <xf numFmtId="0" fontId="4" fillId="0" borderId="0" xfId="0" applyFont="1" applyAlignment="1" applyProtection="1">
      <alignment horizontal="left" vertical="center" wrapText="1"/>
    </xf>
    <xf numFmtId="164" fontId="5" fillId="4" borderId="13" xfId="0" applyNumberFormat="1" applyFont="1" applyFill="1" applyBorder="1" applyAlignment="1" applyProtection="1">
      <alignment horizontal="left" vertical="center"/>
      <protection locked="0"/>
    </xf>
    <xf numFmtId="0" fontId="9" fillId="3" borderId="0" xfId="0" applyFont="1" applyFill="1" applyAlignment="1" applyProtection="1">
      <alignment horizontal="center" vertical="center"/>
    </xf>
    <xf numFmtId="0" fontId="5" fillId="0" borderId="11"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3" fillId="0" borderId="6"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7" xfId="0" applyFont="1" applyBorder="1" applyAlignment="1" applyProtection="1">
      <alignment horizontal="left" vertical="center"/>
    </xf>
    <xf numFmtId="0" fontId="7" fillId="0" borderId="2"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5" fillId="0" borderId="6"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6"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9" xfId="0" applyFont="1" applyBorder="1" applyAlignment="1" applyProtection="1">
      <alignment horizontal="left" vertical="center"/>
    </xf>
    <xf numFmtId="0" fontId="7" fillId="0" borderId="0" xfId="0" applyFont="1" applyAlignment="1" applyProtection="1">
      <alignment horizontal="left" vertical="center"/>
    </xf>
    <xf numFmtId="0" fontId="1" fillId="0" borderId="0" xfId="0" applyFont="1" applyBorder="1" applyAlignment="1" applyProtection="1">
      <alignment horizontal="left" vertical="center"/>
    </xf>
    <xf numFmtId="49" fontId="10" fillId="3" borderId="2" xfId="0" applyNumberFormat="1" applyFont="1" applyFill="1" applyBorder="1" applyAlignment="1" applyProtection="1">
      <alignment horizontal="left" vertical="center"/>
    </xf>
    <xf numFmtId="49" fontId="10" fillId="3" borderId="4" xfId="0" applyNumberFormat="1" applyFont="1" applyFill="1" applyBorder="1" applyAlignment="1" applyProtection="1">
      <alignment horizontal="left" vertical="center"/>
    </xf>
    <xf numFmtId="49" fontId="10" fillId="3" borderId="3" xfId="0" applyNumberFormat="1" applyFont="1" applyFill="1" applyBorder="1" applyAlignment="1" applyProtection="1">
      <alignment horizontal="left" vertical="center"/>
    </xf>
    <xf numFmtId="49" fontId="1" fillId="0" borderId="2" xfId="0" applyNumberFormat="1" applyFont="1" applyBorder="1" applyAlignment="1" applyProtection="1">
      <alignment horizontal="left" vertical="top" wrapText="1"/>
    </xf>
    <xf numFmtId="49" fontId="1" fillId="0" borderId="4" xfId="0" applyNumberFormat="1" applyFont="1" applyBorder="1" applyAlignment="1" applyProtection="1">
      <alignment horizontal="left" vertical="top" wrapText="1"/>
    </xf>
    <xf numFmtId="49" fontId="1" fillId="0" borderId="3" xfId="0" applyNumberFormat="1" applyFont="1" applyBorder="1" applyAlignment="1" applyProtection="1">
      <alignment horizontal="left" vertical="top" wrapText="1"/>
    </xf>
    <xf numFmtId="0" fontId="1" fillId="2" borderId="2"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49" fontId="10" fillId="7" borderId="0" xfId="0" applyNumberFormat="1" applyFont="1" applyFill="1" applyBorder="1" applyAlignment="1" applyProtection="1">
      <alignment horizontal="left" vertical="center"/>
    </xf>
    <xf numFmtId="49" fontId="15" fillId="0" borderId="2" xfId="0" applyNumberFormat="1" applyFont="1" applyFill="1" applyBorder="1" applyAlignment="1" applyProtection="1">
      <alignment horizontal="left" vertical="center" wrapText="1"/>
    </xf>
    <xf numFmtId="49" fontId="15" fillId="0" borderId="4" xfId="0" applyNumberFormat="1" applyFont="1" applyFill="1" applyBorder="1" applyAlignment="1" applyProtection="1">
      <alignment horizontal="left" vertical="center" wrapText="1"/>
    </xf>
    <xf numFmtId="49" fontId="15" fillId="0" borderId="3" xfId="0" applyNumberFormat="1" applyFont="1" applyFill="1" applyBorder="1" applyAlignment="1" applyProtection="1">
      <alignment horizontal="left" vertical="center" wrapText="1"/>
    </xf>
    <xf numFmtId="49" fontId="15" fillId="0" borderId="29" xfId="0" applyNumberFormat="1" applyFont="1" applyFill="1" applyBorder="1" applyAlignment="1" applyProtection="1">
      <alignment horizontal="left" vertical="center" wrapText="1"/>
    </xf>
    <xf numFmtId="49" fontId="15" fillId="0" borderId="30" xfId="0" applyNumberFormat="1" applyFont="1" applyFill="1" applyBorder="1" applyAlignment="1" applyProtection="1">
      <alignment horizontal="left" vertical="center" wrapText="1"/>
    </xf>
    <xf numFmtId="49" fontId="15" fillId="0" borderId="31" xfId="0" applyNumberFormat="1" applyFont="1" applyFill="1" applyBorder="1" applyAlignment="1" applyProtection="1">
      <alignment horizontal="left" vertical="center" wrapText="1"/>
    </xf>
    <xf numFmtId="0" fontId="1" fillId="2" borderId="2" xfId="0" applyFont="1" applyFill="1" applyBorder="1" applyAlignment="1" applyProtection="1">
      <alignment horizontal="center" vertical="center"/>
    </xf>
    <xf numFmtId="49" fontId="2" fillId="0" borderId="37" xfId="0" applyNumberFormat="1" applyFont="1" applyFill="1" applyBorder="1" applyAlignment="1" applyProtection="1">
      <alignment horizontal="left" vertical="center" wrapText="1"/>
    </xf>
    <xf numFmtId="49" fontId="2" fillId="0" borderId="14" xfId="0" applyNumberFormat="1" applyFont="1" applyFill="1" applyBorder="1" applyAlignment="1" applyProtection="1">
      <alignment horizontal="left" vertical="center" wrapText="1"/>
    </xf>
    <xf numFmtId="49" fontId="2" fillId="0" borderId="36" xfId="0" applyNumberFormat="1" applyFont="1" applyFill="1" applyBorder="1" applyAlignment="1" applyProtection="1">
      <alignment horizontal="left" vertical="center" wrapText="1"/>
    </xf>
    <xf numFmtId="0" fontId="10" fillId="8" borderId="5" xfId="0" applyFont="1" applyFill="1" applyBorder="1" applyAlignment="1" applyProtection="1">
      <alignment horizontal="left" vertical="center"/>
    </xf>
    <xf numFmtId="0" fontId="1" fillId="2" borderId="4"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49" fontId="1" fillId="15" borderId="37" xfId="0" applyNumberFormat="1" applyFont="1" applyFill="1" applyBorder="1" applyAlignment="1" applyProtection="1">
      <alignment horizontal="left" vertical="center" wrapText="1"/>
    </xf>
    <xf numFmtId="49" fontId="1" fillId="15" borderId="14" xfId="0" applyNumberFormat="1" applyFont="1" applyFill="1" applyBorder="1" applyAlignment="1" applyProtection="1">
      <alignment horizontal="left" vertical="center" wrapText="1"/>
    </xf>
    <xf numFmtId="49" fontId="1" fillId="15" borderId="36" xfId="0" applyNumberFormat="1" applyFont="1" applyFill="1" applyBorder="1" applyAlignment="1" applyProtection="1">
      <alignment horizontal="left" vertical="center" wrapText="1"/>
    </xf>
    <xf numFmtId="0" fontId="20" fillId="10" borderId="21" xfId="0" applyFont="1" applyFill="1" applyBorder="1" applyAlignment="1" applyProtection="1">
      <alignment vertical="center"/>
    </xf>
    <xf numFmtId="0" fontId="0" fillId="0" borderId="0" xfId="0" applyNumberFormat="1" applyProtection="1"/>
    <xf numFmtId="0" fontId="27" fillId="0" borderId="11" xfId="0" applyNumberFormat="1" applyFont="1" applyBorder="1" applyAlignment="1" applyProtection="1">
      <alignment horizontal="left" vertical="center" wrapText="1"/>
    </xf>
    <xf numFmtId="0" fontId="27" fillId="0" borderId="0" xfId="0" applyNumberFormat="1" applyFont="1" applyBorder="1" applyAlignment="1" applyProtection="1">
      <alignment horizontal="left" vertical="center" wrapText="1"/>
    </xf>
    <xf numFmtId="0" fontId="0" fillId="14" borderId="39" xfId="0" applyFill="1" applyBorder="1" applyAlignment="1" applyProtection="1">
      <alignment horizontal="center"/>
    </xf>
    <xf numFmtId="0" fontId="27" fillId="0" borderId="11" xfId="0" applyFont="1" applyBorder="1" applyAlignment="1" applyProtection="1">
      <alignment horizontal="left" vertical="center"/>
    </xf>
    <xf numFmtId="0" fontId="27" fillId="0" borderId="0" xfId="0" applyFont="1" applyBorder="1" applyAlignment="1" applyProtection="1">
      <alignment horizontal="left" vertical="center"/>
    </xf>
    <xf numFmtId="14" fontId="0" fillId="0" borderId="39" xfId="0" applyNumberFormat="1" applyBorder="1" applyProtection="1"/>
    <xf numFmtId="0" fontId="0" fillId="0" borderId="0" xfId="0" applyAlignment="1" applyProtection="1">
      <alignment horizontal="center"/>
    </xf>
    <xf numFmtId="0" fontId="21" fillId="10" borderId="21" xfId="0" applyFont="1" applyFill="1" applyBorder="1" applyAlignment="1" applyProtection="1">
      <alignment horizontal="center" vertical="center" wrapText="1"/>
    </xf>
    <xf numFmtId="0" fontId="21" fillId="10" borderId="21" xfId="0"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21" fillId="0" borderId="0" xfId="0" applyFont="1" applyFill="1" applyBorder="1" applyAlignment="1" applyProtection="1">
      <alignment horizontal="center" vertical="center" wrapText="1"/>
    </xf>
    <xf numFmtId="0" fontId="0" fillId="0" borderId="0" xfId="0" applyFill="1" applyBorder="1" applyAlignment="1" applyProtection="1"/>
    <xf numFmtId="0" fontId="17" fillId="11" borderId="40" xfId="0" applyFont="1" applyFill="1" applyBorder="1" applyAlignment="1" applyProtection="1">
      <alignment horizontal="center" vertical="center" wrapText="1"/>
    </xf>
    <xf numFmtId="0" fontId="17" fillId="11" borderId="27" xfId="0" applyFont="1" applyFill="1" applyBorder="1" applyAlignment="1" applyProtection="1">
      <alignment horizontal="center" vertical="center" wrapText="1"/>
    </xf>
    <xf numFmtId="0" fontId="17" fillId="11" borderId="41" xfId="0" applyFont="1" applyFill="1" applyBorder="1" applyAlignment="1" applyProtection="1">
      <alignment horizontal="center" vertical="center" wrapText="1"/>
    </xf>
    <xf numFmtId="0" fontId="27" fillId="10" borderId="21" xfId="0" applyFont="1" applyFill="1" applyBorder="1" applyAlignment="1" applyProtection="1">
      <alignment horizontal="center" vertical="center"/>
    </xf>
    <xf numFmtId="14" fontId="0" fillId="4" borderId="15" xfId="0" applyNumberFormat="1" applyFill="1" applyBorder="1" applyAlignment="1" applyProtection="1">
      <alignment horizontal="center" vertical="center"/>
      <protection locked="0"/>
    </xf>
    <xf numFmtId="0" fontId="0" fillId="12" borderId="21" xfId="0" applyNumberFormat="1" applyFill="1" applyBorder="1" applyAlignment="1" applyProtection="1">
      <alignment horizontal="center" vertical="center"/>
    </xf>
    <xf numFmtId="0" fontId="0" fillId="4" borderId="21" xfId="0" applyFill="1" applyBorder="1" applyAlignment="1" applyProtection="1">
      <alignment horizontal="center" vertical="center"/>
      <protection locked="0"/>
    </xf>
    <xf numFmtId="165" fontId="0" fillId="4" borderId="21" xfId="0" applyNumberFormat="1" applyFill="1" applyBorder="1" applyAlignment="1" applyProtection="1">
      <alignment horizontal="center" vertical="center"/>
      <protection locked="0"/>
    </xf>
    <xf numFmtId="165" fontId="0" fillId="12" borderId="16" xfId="0" applyNumberFormat="1" applyFill="1" applyBorder="1" applyAlignment="1" applyProtection="1">
      <alignment horizontal="center" vertical="center"/>
    </xf>
    <xf numFmtId="0" fontId="21" fillId="4" borderId="21" xfId="0" applyFont="1" applyFill="1" applyBorder="1" applyAlignment="1" applyProtection="1">
      <alignment horizontal="left" vertical="top" wrapText="1"/>
      <protection locked="0"/>
    </xf>
    <xf numFmtId="14" fontId="0" fillId="4" borderId="42" xfId="0" applyNumberFormat="1" applyFill="1" applyBorder="1" applyAlignment="1" applyProtection="1">
      <alignment horizontal="center" vertical="center"/>
      <protection locked="0"/>
    </xf>
    <xf numFmtId="0" fontId="0" fillId="12" borderId="43" xfId="0" applyNumberFormat="1" applyFill="1" applyBorder="1" applyAlignment="1" applyProtection="1">
      <alignment horizontal="center" vertical="center"/>
    </xf>
    <xf numFmtId="0" fontId="0" fillId="4" borderId="43" xfId="0" applyFill="1" applyBorder="1" applyAlignment="1" applyProtection="1">
      <alignment horizontal="center" vertical="center"/>
      <protection locked="0"/>
    </xf>
    <xf numFmtId="165" fontId="0" fillId="4" borderId="43" xfId="0" applyNumberFormat="1" applyFill="1" applyBorder="1" applyAlignment="1" applyProtection="1">
      <alignment horizontal="center" vertical="center"/>
      <protection locked="0"/>
    </xf>
    <xf numFmtId="165" fontId="0" fillId="12" borderId="44" xfId="0" applyNumberFormat="1" applyFill="1" applyBorder="1" applyAlignment="1" applyProtection="1">
      <alignment horizontal="center" vertical="center"/>
    </xf>
    <xf numFmtId="165" fontId="0" fillId="12" borderId="21" xfId="0" applyNumberFormat="1" applyFill="1" applyBorder="1" applyAlignment="1" applyProtection="1">
      <alignment horizontal="center" vertical="center"/>
    </xf>
    <xf numFmtId="165" fontId="0" fillId="12" borderId="43" xfId="0" applyNumberFormat="1" applyFill="1" applyBorder="1" applyAlignment="1" applyProtection="1">
      <alignment horizontal="center" vertical="center"/>
    </xf>
    <xf numFmtId="14" fontId="0" fillId="3" borderId="39" xfId="0" applyNumberFormat="1" applyFill="1" applyBorder="1" applyProtection="1"/>
    <xf numFmtId="14" fontId="0" fillId="13" borderId="39" xfId="0" applyNumberFormat="1" applyFill="1" applyBorder="1" applyProtection="1"/>
    <xf numFmtId="0" fontId="21" fillId="10" borderId="38" xfId="0" applyFont="1" applyFill="1" applyBorder="1" applyAlignment="1" applyProtection="1">
      <alignment horizontal="center" vertical="center" wrapText="1"/>
    </xf>
    <xf numFmtId="0" fontId="21" fillId="10" borderId="11" xfId="0" applyFont="1" applyFill="1" applyBorder="1" applyAlignment="1" applyProtection="1">
      <alignment horizontal="center" vertical="center" wrapText="1"/>
    </xf>
    <xf numFmtId="0" fontId="21" fillId="10" borderId="0" xfId="0" applyFont="1" applyFill="1" applyBorder="1" applyAlignment="1" applyProtection="1">
      <alignment horizontal="center" vertical="center" wrapText="1"/>
    </xf>
    <xf numFmtId="0" fontId="21" fillId="10" borderId="12" xfId="0" applyFont="1" applyFill="1" applyBorder="1" applyAlignment="1" applyProtection="1">
      <alignment horizontal="center" vertical="center" wrapText="1"/>
    </xf>
    <xf numFmtId="0" fontId="0" fillId="0" borderId="0" xfId="0" applyBorder="1" applyProtection="1"/>
    <xf numFmtId="0" fontId="0" fillId="4" borderId="21" xfId="0" applyNumberFormat="1" applyFill="1" applyBorder="1" applyAlignment="1" applyProtection="1">
      <alignment horizontal="center" vertical="center"/>
      <protection locked="0"/>
    </xf>
    <xf numFmtId="8" fontId="0" fillId="4" borderId="21" xfId="0" applyNumberFormat="1" applyFill="1" applyBorder="1" applyAlignment="1" applyProtection="1">
      <alignment horizontal="center" vertical="center"/>
      <protection locked="0"/>
    </xf>
    <xf numFmtId="0" fontId="0" fillId="4" borderId="43" xfId="0" applyNumberFormat="1" applyFill="1" applyBorder="1" applyAlignment="1" applyProtection="1">
      <alignment horizontal="center" vertical="center"/>
      <protection locked="0"/>
    </xf>
    <xf numFmtId="8" fontId="0" fillId="4" borderId="43" xfId="0" applyNumberFormat="1" applyFill="1" applyBorder="1" applyAlignment="1" applyProtection="1">
      <alignment horizontal="center" vertical="center"/>
      <protection locked="0"/>
    </xf>
    <xf numFmtId="167" fontId="0" fillId="0" borderId="21" xfId="0" applyNumberFormat="1" applyFont="1" applyBorder="1" applyAlignment="1" applyProtection="1">
      <alignment vertical="center"/>
      <protection locked="0"/>
    </xf>
    <xf numFmtId="168" fontId="0" fillId="0" borderId="21" xfId="0" applyNumberFormat="1" applyBorder="1" applyAlignment="1" applyProtection="1">
      <alignment horizontal="left" vertical="center"/>
      <protection locked="0"/>
    </xf>
    <xf numFmtId="0" fontId="0" fillId="0" borderId="0" xfId="0" applyNumberFormat="1" applyFill="1" applyBorder="1" applyAlignment="1" applyProtection="1">
      <alignment vertical="center"/>
    </xf>
    <xf numFmtId="0" fontId="0" fillId="0" borderId="0" xfId="0" applyNumberFormat="1" applyFont="1" applyFill="1" applyBorder="1" applyAlignment="1" applyProtection="1">
      <alignment vertical="center"/>
    </xf>
    <xf numFmtId="0" fontId="0" fillId="12" borderId="21" xfId="0" applyFill="1" applyBorder="1" applyAlignment="1" applyProtection="1">
      <alignment horizontal="center" vertical="center"/>
    </xf>
    <xf numFmtId="0" fontId="0" fillId="12" borderId="43" xfId="0" applyFill="1" applyBorder="1" applyAlignment="1" applyProtection="1">
      <alignment horizontal="center" vertical="center"/>
    </xf>
    <xf numFmtId="168" fontId="5" fillId="5" borderId="6" xfId="0" applyNumberFormat="1" applyFont="1" applyFill="1" applyBorder="1" applyAlignment="1" applyProtection="1">
      <alignment horizontal="center" vertical="center"/>
      <protection locked="0"/>
    </xf>
    <xf numFmtId="168" fontId="5" fillId="5" borderId="10" xfId="0" applyNumberFormat="1" applyFont="1" applyFill="1" applyBorder="1" applyAlignment="1" applyProtection="1">
      <alignment horizontal="center" vertical="center"/>
      <protection locked="0"/>
    </xf>
    <xf numFmtId="168" fontId="5" fillId="5" borderId="7" xfId="0" applyNumberFormat="1" applyFont="1" applyFill="1" applyBorder="1" applyAlignment="1" applyProtection="1">
      <alignment horizontal="center" vertical="center"/>
      <protection locked="0"/>
    </xf>
    <xf numFmtId="168" fontId="5" fillId="5" borderId="8" xfId="0" applyNumberFormat="1" applyFont="1" applyFill="1" applyBorder="1" applyAlignment="1" applyProtection="1">
      <alignment horizontal="center" vertical="center"/>
      <protection locked="0"/>
    </xf>
    <xf numFmtId="168" fontId="5" fillId="5" borderId="1" xfId="0" applyNumberFormat="1" applyFont="1" applyFill="1" applyBorder="1" applyAlignment="1" applyProtection="1">
      <alignment horizontal="center" vertical="center"/>
      <protection locked="0"/>
    </xf>
    <xf numFmtId="168" fontId="5" fillId="5" borderId="9" xfId="0" applyNumberFormat="1" applyFont="1" applyFill="1" applyBorder="1" applyAlignment="1" applyProtection="1">
      <alignment horizontal="center" vertical="center"/>
      <protection locked="0"/>
    </xf>
    <xf numFmtId="167" fontId="5" fillId="5" borderId="6" xfId="0" applyNumberFormat="1" applyFont="1" applyFill="1" applyBorder="1" applyAlignment="1" applyProtection="1">
      <alignment horizontal="center" vertical="center"/>
      <protection locked="0"/>
    </xf>
    <xf numFmtId="167" fontId="5" fillId="5" borderId="10" xfId="0" applyNumberFormat="1" applyFont="1" applyFill="1" applyBorder="1" applyAlignment="1" applyProtection="1">
      <alignment horizontal="center" vertical="center"/>
      <protection locked="0"/>
    </xf>
    <xf numFmtId="167" fontId="5" fillId="5" borderId="7" xfId="0" applyNumberFormat="1" applyFont="1" applyFill="1" applyBorder="1" applyAlignment="1" applyProtection="1">
      <alignment horizontal="center" vertical="center"/>
      <protection locked="0"/>
    </xf>
    <xf numFmtId="167" fontId="5" fillId="5" borderId="8" xfId="0" applyNumberFormat="1" applyFont="1" applyFill="1" applyBorder="1" applyAlignment="1" applyProtection="1">
      <alignment horizontal="center" vertical="center"/>
      <protection locked="0"/>
    </xf>
    <xf numFmtId="167" fontId="5" fillId="5" borderId="1" xfId="0" applyNumberFormat="1" applyFont="1" applyFill="1" applyBorder="1" applyAlignment="1" applyProtection="1">
      <alignment horizontal="center" vertical="center"/>
      <protection locked="0"/>
    </xf>
    <xf numFmtId="167" fontId="5" fillId="5" borderId="9" xfId="0" applyNumberFormat="1" applyFont="1" applyFill="1" applyBorder="1" applyAlignment="1" applyProtection="1">
      <alignment horizontal="center" vertical="center"/>
      <protection locked="0"/>
    </xf>
    <xf numFmtId="0" fontId="1" fillId="4" borderId="2" xfId="0" applyFont="1" applyFill="1" applyBorder="1" applyAlignment="1" applyProtection="1">
      <alignment horizontal="left" vertical="center"/>
      <protection locked="0"/>
    </xf>
    <xf numFmtId="0" fontId="1" fillId="4" borderId="4"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protection locked="0"/>
    </xf>
    <xf numFmtId="0" fontId="1" fillId="4" borderId="6" xfId="0" applyFont="1" applyFill="1" applyBorder="1" applyAlignment="1" applyProtection="1">
      <alignment horizontal="center" vertical="center"/>
      <protection locked="0"/>
    </xf>
    <xf numFmtId="0" fontId="1" fillId="4" borderId="10"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0" xfId="0" applyFont="1" applyFill="1" applyBorder="1" applyAlignment="1" applyProtection="1">
      <alignment horizontal="center" vertical="center"/>
      <protection locked="0"/>
    </xf>
    <xf numFmtId="0" fontId="1" fillId="4" borderId="12"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 fillId="4" borderId="9" xfId="0" applyFont="1" applyFill="1" applyBorder="1" applyAlignment="1" applyProtection="1">
      <alignment horizontal="center" vertical="center"/>
      <protection locked="0"/>
    </xf>
  </cellXfs>
  <cellStyles count="2">
    <cellStyle name="Link" xfId="1" builtinId="8"/>
    <cellStyle name="Standard" xfId="0" builtinId="0"/>
  </cellStyles>
  <dxfs count="80">
    <dxf>
      <numFmt numFmtId="12" formatCode="#,##0.00\ &quot;€&quot;;[Red]\-#,##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2" formatCode="#,##0.00\ &quot;€&quot;;[Red]\-#,##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2" formatCode="#,##0.00\ &quot;€&quot;;[Red]\-#,##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0" formatCode="General"/>
      <fill>
        <patternFill patternType="solid">
          <fgColor indexed="64"/>
          <bgColor theme="4" tint="0.79998168889431442"/>
        </patternFill>
      </fill>
      <alignment horizontal="center" vertical="center" textRotation="0" wrapText="0" indent="0" justifyLastLine="0" shrinkToFit="0" readingOrder="0"/>
      <protection locked="0" hidden="0"/>
    </dxf>
    <dxf>
      <numFmt numFmtId="19" formatCode="dd/mm/yyyy"/>
      <fill>
        <patternFill patternType="solid">
          <fgColor indexed="64"/>
          <bgColor theme="4" tint="0.79998168889431442"/>
        </patternFill>
      </fill>
      <alignment horizontal="center" vertical="center" textRotation="0" wrapText="0" indent="0" justifyLastLine="0" shrinkToFit="0" readingOrder="0"/>
      <protection locked="0" hidden="0"/>
    </dxf>
    <dxf>
      <numFmt numFmtId="12" formatCode="#,##0.00\ &quot;€&quot;;[Red]\-#,##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2" formatCode="#,##0.00\ &quot;€&quot;;[Red]\-#,##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2" formatCode="#,##0.00\ &quot;€&quot;;[Red]\-#,##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2" formatCode="#,##0.00\ &quot;€&quot;;[Red]\-#,##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0" formatCode="General"/>
      <fill>
        <patternFill patternType="solid">
          <fgColor indexed="64"/>
          <bgColor theme="4" tint="0.79998168889431442"/>
        </patternFill>
      </fill>
      <alignment horizontal="center" vertical="center" textRotation="0" wrapText="0" indent="0" justifyLastLine="0" shrinkToFit="0" readingOrder="0"/>
      <border>
        <left style="medium">
          <color theme="0" tint="-0.24994659260841701"/>
        </left>
      </border>
      <protection locked="0" hidden="0"/>
    </dxf>
    <dxf>
      <numFmt numFmtId="19" formatCode="dd/mm/yyyy"/>
      <fill>
        <patternFill patternType="solid">
          <fgColor indexed="64"/>
          <bgColor theme="4" tint="0.79998168889431442"/>
        </patternFill>
      </fill>
      <alignment horizontal="center" vertical="center" textRotation="0" wrapText="0" indent="0" justifyLastLine="0" shrinkToFit="0" readingOrder="0"/>
      <border>
        <right style="medium">
          <color theme="0" tint="-0.24994659260841701"/>
        </right>
      </border>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fill>
        <patternFill patternType="solid">
          <fgColor indexed="64"/>
          <bgColor theme="4" tint="0.79998168889431442"/>
        </patternFill>
      </fill>
      <alignment horizontal="center" vertical="center" textRotation="0" wrapText="0" indent="0" justifyLastLine="0" shrinkToFit="0" readingOrder="0"/>
      <protection locked="0" hidden="0"/>
    </dxf>
    <dxf>
      <numFmt numFmtId="19" formatCode="dd/mm/yyyy"/>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fill>
        <patternFill patternType="solid">
          <fgColor indexed="64"/>
          <bgColor theme="4" tint="0.79998168889431442"/>
        </patternFill>
      </fill>
      <alignment horizontal="center" vertical="center" textRotation="0" wrapText="0" indent="0" justifyLastLine="0" shrinkToFit="0" readingOrder="0"/>
      <protection locked="0" hidden="0"/>
    </dxf>
    <dxf>
      <numFmt numFmtId="19" formatCode="dd/mm/yyyy"/>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fill>
        <patternFill patternType="solid">
          <fgColor indexed="64"/>
          <bgColor theme="4" tint="0.79998168889431442"/>
        </patternFill>
      </fill>
      <alignment horizontal="center" vertical="center" textRotation="0" wrapText="0" indent="0" justifyLastLine="0" shrinkToFit="0" readingOrder="0"/>
      <protection locked="0" hidden="0"/>
    </dxf>
    <dxf>
      <numFmt numFmtId="19" formatCode="dd/mm/yyyy"/>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vertical style="medium">
          <color theme="0" tint="-0.24994659260841701"/>
        </vertical>
        <horizontal style="medium">
          <color theme="0" tint="-0.24994659260841701"/>
        </horizontal>
      </border>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vertical style="medium">
          <color theme="0" tint="-0.24994659260841701"/>
        </vertical>
        <horizontal style="medium">
          <color theme="0" tint="-0.24994659260841701"/>
        </horizontal>
      </border>
      <protection locked="0" hidden="0"/>
    </dxf>
    <dxf>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vertical style="medium">
          <color theme="0" tint="-0.24994659260841701"/>
        </vertical>
        <horizontal style="medium">
          <color theme="0" tint="-0.24994659260841701"/>
        </horizontal>
      </border>
      <protection locked="0" hidden="0"/>
    </dxf>
    <dxf>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right style="medium">
          <color theme="0" tint="-0.24994659260841701"/>
        </right>
        <top style="medium">
          <color theme="0" tint="-0.24994659260841701"/>
        </top>
        <bottom style="medium">
          <color theme="0" tint="-0.24994659260841701"/>
        </bottom>
        <vertical style="medium">
          <color theme="0" tint="-0.24994659260841701"/>
        </vertical>
        <horizontal style="medium">
          <color theme="0" tint="-0.24994659260841701"/>
        </horizontal>
      </border>
      <protection locked="0" hidden="0"/>
    </dxf>
    <dxf>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left style="thick">
          <color theme="0" tint="-0.24994659260841701"/>
        </left>
        <right style="thick">
          <color theme="0" tint="-0.24994659260841701"/>
        </right>
        <top/>
        <bottom/>
      </border>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left style="thick">
          <color theme="0" tint="-0.24994659260841701"/>
        </left>
        <right style="thick">
          <color theme="0" tint="-0.24994659260841701"/>
        </right>
        <top/>
        <bottom/>
      </border>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fill>
        <patternFill patternType="solid">
          <fgColor indexed="64"/>
          <bgColor theme="9" tint="0.39997558519241921"/>
        </patternFill>
      </fill>
      <alignment horizontal="center" vertical="center" textRotation="0" wrapText="0" indent="0" justifyLastLine="0" shrinkToFit="0" readingOrder="0"/>
      <border>
        <left style="medium">
          <color theme="0" tint="-0.24994659260841701"/>
        </left>
      </border>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border>
        <left style="medium">
          <color theme="0" tint="-0.24994659260841701"/>
        </left>
        <right style="medium">
          <color theme="0" tint="-0.24994659260841701"/>
        </right>
      </border>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border>
        <right style="medium">
          <color theme="0" tint="-0.24994659260841701"/>
        </right>
      </border>
      <protection locked="1" hidden="0"/>
    </dxf>
    <dxf>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left style="thick">
          <color theme="0" tint="-0.24994659260841701"/>
        </left>
        <right style="thick">
          <color theme="0" tint="-0.24994659260841701"/>
        </right>
        <top/>
        <bottom/>
      </border>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left style="thick">
          <color theme="0" tint="-0.24994659260841701"/>
        </left>
        <right style="thick">
          <color theme="0" tint="-0.24994659260841701"/>
        </right>
        <top/>
        <bottom/>
      </border>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left/>
        <right/>
        <top/>
        <bottom/>
        <vertical/>
        <horizontal/>
      </border>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left style="medium">
          <color theme="0" tint="-0.24994659260841701"/>
        </left>
        <right style="medium">
          <color theme="0" tint="-0.24994659260841701"/>
        </right>
        <top/>
        <bottom/>
        <vertical style="medium">
          <color theme="0" tint="-0.24994659260841701"/>
        </vertical>
        <horizontal style="medium">
          <color theme="0" tint="-0.24994659260841701"/>
        </horizontal>
      </border>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border diagonalUp="0" diagonalDown="0">
        <left style="medium">
          <color theme="0" tint="-0.24994659260841701"/>
        </left>
        <right/>
        <top style="medium">
          <color theme="0" tint="-0.24994659260841701"/>
        </top>
        <bottom style="medium">
          <color theme="0" tint="-0.24994659260841701"/>
        </bottom>
        <vertical style="medium">
          <color theme="0" tint="-0.24994659260841701"/>
        </vertical>
        <horizontal style="medium">
          <color theme="0" tint="-0.24994659260841701"/>
        </horizontal>
      </border>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vertical style="medium">
          <color theme="0" tint="-0.24994659260841701"/>
        </vertical>
        <horizontal style="medium">
          <color theme="0" tint="-0.24994659260841701"/>
        </horizontal>
      </border>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border diagonalUp="0" diagonalDown="0">
        <left style="medium">
          <color theme="0" tint="-0.24994659260841701"/>
        </left>
        <right style="medium">
          <color theme="0" tint="-0.24994659260841701"/>
        </right>
        <top style="medium">
          <color theme="0" tint="-0.24994659260841701"/>
        </top>
        <bottom style="medium">
          <color theme="0" tint="-0.24994659260841701"/>
        </bottom>
      </border>
    </dxf>
    <dxf>
      <border diagonalUp="0" diagonalDown="0">
        <left style="medium">
          <color theme="0" tint="-0.24994659260841701"/>
        </left>
        <right style="medium">
          <color theme="0" tint="-0.24994659260841701"/>
        </right>
        <top style="medium">
          <color theme="0" tint="-0.24994659260841701"/>
        </top>
        <bottom style="medium">
          <color theme="0" tint="-0.24994659260841701"/>
        </bottom>
      </border>
    </dxf>
    <dxf>
      <border diagonalUp="0" diagonalDown="0">
        <left style="medium">
          <color theme="0" tint="-0.24994659260841701"/>
        </left>
        <right style="medium">
          <color theme="0" tint="-0.24994659260841701"/>
        </right>
        <top style="medium">
          <color theme="0" tint="-0.24994659260841701"/>
        </top>
        <bottom style="medium">
          <color theme="0" tint="-0.24994659260841701"/>
        </bottom>
      </border>
    </dxf>
    <dxf>
      <border diagonalUp="0" diagonalDown="0">
        <left style="medium">
          <color theme="0" tint="-0.24994659260841701"/>
        </left>
        <right style="medium">
          <color theme="0" tint="-0.24994659260841701"/>
        </right>
        <top style="medium">
          <color theme="0" tint="-0.24994659260841701"/>
        </top>
        <bottom style="medium">
          <color theme="0" tint="-0.24994659260841701"/>
        </bottom>
      </border>
    </dxf>
    <dxf>
      <border diagonalUp="0" diagonalDown="0">
        <left style="medium">
          <color theme="0" tint="-0.24994659260841701"/>
        </left>
        <right style="medium">
          <color theme="0" tint="-0.24994659260841701"/>
        </right>
        <top style="medium">
          <color theme="0" tint="-0.24994659260841701"/>
        </top>
        <bottom style="medium">
          <color theme="0" tint="-0.24994659260841701"/>
        </bottom>
      </border>
    </dxf>
    <dxf>
      <border>
        <top style="medium">
          <color theme="0" tint="-0.24994659260841701"/>
        </top>
      </border>
    </dxf>
    <dxf>
      <border>
        <bottom style="medium">
          <color theme="0" tint="-0.24994659260841701"/>
        </bottom>
      </border>
    </dxf>
    <dxf>
      <border diagonalUp="0" diagonalDown="0">
        <left style="medium">
          <color theme="0" tint="-0.24994659260841701"/>
        </left>
        <right style="medium">
          <color theme="0" tint="-0.24994659260841701"/>
        </right>
        <top style="medium">
          <color theme="0" tint="-0.24994659260841701"/>
        </top>
        <bottom style="medium">
          <color theme="0" tint="-0.24994659260841701"/>
        </bottom>
      </bord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68874</xdr:colOff>
      <xdr:row>0</xdr:row>
      <xdr:rowOff>59347</xdr:rowOff>
    </xdr:from>
    <xdr:to>
      <xdr:col>5</xdr:col>
      <xdr:colOff>1589064</xdr:colOff>
      <xdr:row>2</xdr:row>
      <xdr:rowOff>182928</xdr:rowOff>
    </xdr:to>
    <xdr:pic>
      <xdr:nvPicPr>
        <xdr:cNvPr id="2" name="Grafik 1" descr="FreieHansestadt">
          <a:extLst>
            <a:ext uri="{FF2B5EF4-FFF2-40B4-BE49-F238E27FC236}">
              <a16:creationId xmlns:a16="http://schemas.microsoft.com/office/drawing/2014/main" id="{E5231F19-BB4D-4C8D-9173-DA3A44AC3D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0974" y="59347"/>
          <a:ext cx="1526540" cy="5426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752475</xdr:colOff>
      <xdr:row>0</xdr:row>
      <xdr:rowOff>38100</xdr:rowOff>
    </xdr:from>
    <xdr:to>
      <xdr:col>8</xdr:col>
      <xdr:colOff>752475</xdr:colOff>
      <xdr:row>3</xdr:row>
      <xdr:rowOff>0</xdr:rowOff>
    </xdr:to>
    <xdr:pic>
      <xdr:nvPicPr>
        <xdr:cNvPr id="2" name="Grafik 3" descr="FreieHansestad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8575" y="38100"/>
          <a:ext cx="15621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rhebungsbogen%20-%20Krankenh&#228;user%20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tammdaten"/>
      <sheetName val="(2) Auszubildende - Studierende"/>
      <sheetName val="(3) Einverständniserklärung"/>
      <sheetName val="(4) Ausfüllhinweise"/>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AC6CF32-BD61-4910-B272-41D547D3CA7F}" name="Tabelle2" displayName="Tabelle2" ref="B8:G14" totalsRowShown="0" headerRowDxfId="65" dataDxfId="64" headerRowBorderDxfId="78" tableBorderDxfId="79" totalsRowBorderDxfId="77">
  <autoFilter ref="B8:G14" xr:uid="{E78F37D2-5C21-406C-BDB4-D73E596B2CF5}"/>
  <tableColumns count="6">
    <tableColumn id="1" xr3:uid="{C9E16548-2C87-4793-8F88-1687148EBA3F}" name="geplanter Ausbildungs-_x000a_beginn (Datum)" dataDxfId="33"/>
    <tableColumn id="2" xr3:uid="{9CC5DA72-0912-4529-A1FA-4CDC4F92D876}" name="Anzahl _x000a_Ausbildungsmonate" dataDxfId="67">
      <calculatedColumnFormula>IF(AND(B9&gt;=DATE(2026,1,1),B9&lt;=DATE(2026,12,31)),13-MONTH(B9),"")</calculatedColumnFormula>
    </tableColumn>
    <tableColumn id="3" xr3:uid="{1FD2CE9D-4EE1-429B-A4BF-D90F9DE0045E}" name="Anzahl_x000a_Auszubildende" dataDxfId="32"/>
    <tableColumn id="4" xr3:uid="{4DF764DE-90C5-4B4B-8379-F91E172F7AEA}" name="Ø Ausbildungs-_x000a_vergütung_x000a_1. Lehrjahr" dataDxfId="31"/>
    <tableColumn id="5" xr3:uid="{9E195491-CEFA-4659-93F6-997C78419C0D}" name="Ø Arbeitgeber-Bruttokosten_x000a_1. Lehrjahr" dataDxfId="30"/>
    <tableColumn id="6" xr3:uid="{8B8E7BC7-A528-4AAE-97CD-F6EFBD8DAD81}" name="Ausbildungskosten für das Jahr 2026" dataDxfId="66">
      <calculatedColumnFormula>IF(AND(C9&lt;&gt;"",D9&lt;&gt;"",F9&lt;&gt;""),ROUND(C9*D9*F9,2),"")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6E3E2DB-6D42-49F2-B715-497C003211F7}" name="Tabelle3" displayName="Tabelle3" ref="B18:L24" totalsRowShown="0" headerRowDxfId="59" dataDxfId="58" tableBorderDxfId="76">
  <autoFilter ref="B18:L24" xr:uid="{80DE0A8C-3CE4-4006-B37D-C7E991429CD5}"/>
  <tableColumns count="11">
    <tableColumn id="1" xr3:uid="{8F214D31-CF78-486F-B676-9A0174523BA9}" name="geplanter oder tatsächlicher Ausbildungs-_x000a_beginn (Datum)" dataDxfId="29"/>
    <tableColumn id="2" xr3:uid="{7AB9B62F-99F8-4969-B84B-734AAAFEA8F2}" name="Anzahl_x000a_Ausbildungsmonate_x000a_1. Lehrjahr" dataDxfId="63">
      <calculatedColumnFormula>IF(AND(B19&gt;=DATE(2025,1,1),B19&lt;=DATE(2025,12,31)),MIN(12,MONTH(B19)-1),"")</calculatedColumnFormula>
    </tableColumn>
    <tableColumn id="3" xr3:uid="{DE567018-DB83-46A8-8E4C-B5C2614A045B}" name="Anzahl_x000a_Ausbildungsmonate_x000a_2. Lehrjahr" dataDxfId="62">
      <calculatedColumnFormula>IF(AND(B19&gt;=DATE(2025,1,1),B19&lt;=DATE(2025,12,31)),12-C19,"")</calculatedColumnFormula>
    </tableColumn>
    <tableColumn id="4" xr3:uid="{F47F71F5-4448-4DD3-9D91-3AE5383E32EA}" name="Anzahl_x000a_Auszubildende" dataDxfId="28"/>
    <tableColumn id="5" xr3:uid="{8ABA6D9C-AFAA-4878-92DE-D1F4320C18E4}" name="Ø Ausbildungs-_x000a_vergütung_x000a_1. Lehrjahr" dataDxfId="27"/>
    <tableColumn id="6" xr3:uid="{359439EE-1E38-4940-A5B9-5DABDBE7DB4D}" name="Ø Arbeitgeber-Bruttokosten_x000a_1. Lehrjahr" dataDxfId="26"/>
    <tableColumn id="7" xr3:uid="{C001461A-3E2B-45C5-BE58-A06666A2B61D}" name="Ø Ausbildungs-_x000a_vergütung_x000a_2. Lehrjahr" dataDxfId="25"/>
    <tableColumn id="8" xr3:uid="{46D66D5E-1BD0-40FF-B658-318B4CB380F9}" name="Ø Arbeitgeber-Bruttokosten_x000a_2. Lehrjahr" dataDxfId="24"/>
    <tableColumn id="9" xr3:uid="{FD7EABEF-9A9B-460B-90FD-6D1C83C89186}" name="Ø monatliche Arbeitgeber-_x000a_Bruttokosten einer_x000a_Pflegefachkraft" dataDxfId="23"/>
    <tableColumn id="10" xr3:uid="{4181F3DA-412B-4E0D-A1A9-1924EB686411}" name="Mehrkosten im Sinne des_x000a_§ 27 PflBG pro Monat" dataDxfId="61">
      <calculatedColumnFormula>IF(AND($I19&lt;&gt;"",$J19&lt;&gt;""),$I19-$J19/9.5,"")</calculatedColumnFormula>
    </tableColumn>
    <tableColumn id="11" xr3:uid="{60093347-3D45-4526-A57A-316591EDD0DF}" name="Ausbildungskosten für das Jahr 2026" dataDxfId="60">
      <calculatedColumnFormula>IFERROR(($G19*$C19*$E19+ROUND($K19,2)*$D19*$E19)," ")</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EAEC6B2-2A62-40CE-9346-E61B54469C66}" name="Tabelle4" displayName="Tabelle4" ref="B28:M32" totalsRowShown="0" headerRowDxfId="52" dataDxfId="51" tableBorderDxfId="75">
  <autoFilter ref="B28:M32" xr:uid="{19E31161-D363-4513-8061-C25E9D334C99}"/>
  <tableColumns count="12">
    <tableColumn id="1" xr3:uid="{9EC4FE9D-7937-4221-A306-1F90BDF794AC}" name="Ausbildungs-_x000a_beginn (Datum)" dataDxfId="22"/>
    <tableColumn id="2" xr3:uid="{990186B6-6932-46F8-87F8-D89174BCFF94}" name="Anzahl_x000a_Ausbildungsmonate_x000a_2. Lehrjahr" dataDxfId="57">
      <calculatedColumnFormula>IF(AND(B29&gt;=DATE(2024,1,1),B29&lt;=DATE(2024,12,31)),MIN(12,MONTH(B29)-1),"")</calculatedColumnFormula>
    </tableColumn>
    <tableColumn id="3" xr3:uid="{A9759A91-73F2-43F6-BEB1-E27F696DA81B}" name="Anzahl_x000a_Ausbildungsmonate_x000a_3. Lehrjahr" dataDxfId="56">
      <calculatedColumnFormula>IF(AND(B29&gt;=DATE(2024,1,1),B29&lt;=DATE(2024,12,31)),12-C29,"")</calculatedColumnFormula>
    </tableColumn>
    <tableColumn id="4" xr3:uid="{D1381D98-68CE-48C6-982A-268FEB16EE6F}" name="Anzahl_x000a_Auszubildende" dataDxfId="21"/>
    <tableColumn id="5" xr3:uid="{BE8B74A7-8E65-4431-9E45-4D06C00F5290}" name="Ø Ausbildungs-_x000a_vergütung_x000a_2. Lehrjahr" dataDxfId="20"/>
    <tableColumn id="6" xr3:uid="{6970E228-C34E-43B4-8E17-EAEFCAF76261}" name="Ø Arbeitgeber-Bruttokosten_x000a_2. Lehrjahr" dataDxfId="19"/>
    <tableColumn id="7" xr3:uid="{083E4BD2-0B41-483F-8DEA-E6C0D2361203}" name="Ø Ausbildungs-_x000a_vergütung_x000a_3. Lehrjahr" dataDxfId="18"/>
    <tableColumn id="8" xr3:uid="{80FD94F9-C693-408B-8DFC-F861AACC0807}" name="Ø Arbeitgeber-Bruttokosten_x000a_3. Lehrjahr" dataDxfId="17"/>
    <tableColumn id="9" xr3:uid="{5CDDBD6C-00E7-402B-99C9-706D58AC5E72}" name="Ø monatliche Arbeitgeber-_x000a_Bruttokosten einer_x000a_Pflegefachkraft" dataDxfId="16"/>
    <tableColumn id="10" xr3:uid="{77E79050-011E-404A-9F8E-8C0DD2BE28E1}" name="Mehrkosten im Sinne des_x000a_§ 27 PflBG pro Monat" dataDxfId="55">
      <calculatedColumnFormula>IF(AND($G29&lt;&gt;"",$J29&lt;&gt;""),$G29-$J29/9.5,"")</calculatedColumnFormula>
    </tableColumn>
    <tableColumn id="11" xr3:uid="{1D716CA8-F171-48D3-9260-F3BA182EF27C}" name="Mehrkosten im Sinne des_x000a_§ 27 PflBG pro Monat " dataDxfId="54">
      <calculatedColumnFormula>IF(AND($I29&lt;&gt;"",$J29&lt;&gt;""),$I29-$J29/9.5,"")</calculatedColumnFormula>
    </tableColumn>
    <tableColumn id="12" xr3:uid="{F26FE9F3-6439-4127-9CDC-14D219457D83}" name="Ausbildungskosten für das Jahr 2026" dataDxfId="53">
      <calculatedColumnFormula>IFERROR((ROUND($K29,2)*$C29*$E29+ROUND($L29,2)*$D29*$E29),"")</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44938CB-E05C-4EA3-B518-C9A13B708EA1}" name="Tabelle12" displayName="Tabelle12" ref="B36:I41" totalsRowShown="0" headerRowDxfId="47" dataDxfId="46" tableBorderDxfId="74">
  <autoFilter ref="B36:I41" xr:uid="{B981EF37-4AE0-4DFE-A07A-8EE1B7E4F19B}"/>
  <tableColumns count="8">
    <tableColumn id="1" xr3:uid="{4633C7FC-B9DC-4C5F-96A2-850E94FB83F1}" name="Ausbildungsende (Datum)" dataDxfId="15"/>
    <tableColumn id="2" xr3:uid="{A77BD9F7-C1AB-46EA-968A-314C05492367}" name="Anzahl _x000a_Ausbildungsmonate" dataDxfId="50">
      <calculatedColumnFormula>IF(AND(B37&gt;=DATE(2026,1,1),B37&lt;=DATE(2026,12,31)),ROUND(DATEDIF(DATE(2026,1,1),B37,"m")+IF(DAY(B37)=DAY(DATE(YEAR(B37),MONTH(B37)+1,0)),1,((DAY(B37)-1)/30)),2),"")</calculatedColumnFormula>
    </tableColumn>
    <tableColumn id="3" xr3:uid="{D9E9F0AC-3A28-477E-A01A-0C0DE34706A3}" name="Anzahl_x000a_Auszubildende" dataDxfId="14"/>
    <tableColumn id="4" xr3:uid="{FBDC5BC3-0A1C-4200-AD38-0FEA98CE91EB}" name="Ø Ausbildungs-_x000a_vergütung_x000a_3. Lehrjahr" dataDxfId="13"/>
    <tableColumn id="5" xr3:uid="{846C96C2-2EE5-44C0-9060-F34A673CD295}" name="Ø Arbeitgeber-Bruttokosten_x000a_3. Lehrjahr" dataDxfId="12"/>
    <tableColumn id="6" xr3:uid="{3F25A219-8CFF-4C60-9F4D-9874EBCCEB8D}" name="Ø monatliche Arbeitgeber-_x000a_Bruttokosten einer_x000a_Pflegefachkraft" dataDxfId="11"/>
    <tableColumn id="7" xr3:uid="{1E1AE2EB-C130-4AB2-88AA-ED691EE81F66}" name="Mehrkosten im Sinne des_x000a_§ 27 PflBG pro Monat " dataDxfId="49">
      <calculatedColumnFormula>IF(AND($F37&lt;&gt;"",$G37&lt;&gt;""),ROUND($F37-$G37/9.5,2),"")</calculatedColumnFormula>
    </tableColumn>
    <tableColumn id="8" xr3:uid="{533FA1E5-98E1-4DD6-8E79-87C8126EFB93}" name="Ausbildungskosten für das Jahr 2026" dataDxfId="48">
      <calculatedColumnFormula>IFERROR((ROUND($H37,2)*$C37*$D37)," ")</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6377873-E024-48D9-92CD-EFE92FB08FE3}" name="Tabelle14" displayName="Tabelle14" ref="B45:K51" totalsRowShown="0" headerRowDxfId="41" dataDxfId="40" tableBorderDxfId="73">
  <autoFilter ref="B45:K51" xr:uid="{43970041-7E0A-483A-BAA7-2CC882C4DEF5}"/>
  <tableColumns count="10">
    <tableColumn id="1" xr3:uid="{05E0CC11-A7D4-421A-A853-23965BABF172}" name="Ausbildungs-_x000a_beginn (Datum)" dataDxfId="10"/>
    <tableColumn id="2" xr3:uid="{705F6B5F-AD21-4C48-8877-923F790B3B36}" name="Anzahl Ausbildungsmonate_x000a_1. Lehrjahr" dataDxfId="45">
      <calculatedColumnFormula>IF(B46=DATE(2025,10,1),11,IF(B46=DATE(2025,11,1),12," "))</calculatedColumnFormula>
    </tableColumn>
    <tableColumn id="3" xr3:uid="{B8F56ACC-3926-4941-BB84-AEF515557A00}" name="Anzahl_x000a_Ausbildungsmonate_x000a_2. Lehrjahr" dataDxfId="44">
      <calculatedColumnFormula>IF(B46=DATE(2024,10,1),12,IF(B46=DATE(2024,11,1),12,IF(B46=DATE(2025,10,1),1," ")))</calculatedColumnFormula>
    </tableColumn>
    <tableColumn id="4" xr3:uid="{87E7E93E-4861-4C38-A653-6D7AB34EA424}" name="Anzahl_x000a_Ausbildungsmonate_x000a_3. Lehrjahr" dataDxfId="43">
      <calculatedColumnFormula>IF(B46=DATE(2022,4,1),3,IF(B46=DATE(2023,4,1),12,IF(B46=DATE(2023,5,1),10," ")))</calculatedColumnFormula>
    </tableColumn>
    <tableColumn id="5" xr3:uid="{B5C77828-808A-4199-8E4B-8E6FADEEE7C6}" name="Anzahl_x000a_Auszubildende" dataDxfId="9"/>
    <tableColumn id="6" xr3:uid="{2991F176-2211-4EB1-9C5B-E91BA6A6B6B0}" name="Ø monatliche Arbeitgeber-Bruttokosten_x000a_1. Lehrjahr" dataDxfId="8"/>
    <tableColumn id="7" xr3:uid="{2C795214-0081-4662-BD9A-F29B33FA2712}" name="Ø monatliche Arbeitgeber-Bruttokosten_x000a_2. Lehrjahr" dataDxfId="7"/>
    <tableColumn id="8" xr3:uid="{398244E8-82F5-4A38-BBA8-D1CE05D9E122}" name="Ø monatliche Arbeitgeber-Bruttokosten_x000a_3. Lehrjahr" dataDxfId="6"/>
    <tableColumn id="9" xr3:uid="{485DB069-0D3F-4E43-B00A-F47AB7FF69CD}" name="Ø monatliche Arbeitgeber-_x000a_Bruttokosten einer_x000a_Pflegefachkraft" dataDxfId="5"/>
    <tableColumn id="10" xr3:uid="{B640B377-A234-4869-83EC-A362E6D6433F}" name="Ausbildungskosten für das Jahr 2026" dataDxfId="42">
      <calculatedColumnFormula>IF(OR(ISBLANK(B46),ISBLANK(F46))," ",IF(AND(OR(B46=DATE(2022,4,1),B46=DATE(2023,4,1),B46=DATE(2023,5,1)),ISNUMBER(E46),ISNUMBER(I46),ISNUMBER(J46)),E46*F46*(I46-(J46/9.5)),IF(AND(OR(B46=DATE(2024,10,1),B46=DATE(2024,11,1)),ISNUMBER(D46),ISNUMBER(H46),ISNUMBER(J46)),D46*F46*(H46-(J46/9.5)),IF(AND(B46=DATE(2025,10,1),ISNUMBER(C46),ISNUMBER(D46),ISNUMBER(G46),ISNUMBER(H46),ISNUMBER(J46)),C46*F46*G46+D46*F46*(H46-(J46/9.5)),IF(AND(B46=DATE(2025,11,1),ISNUMBER(C46),ISNUMBER(G46),ISNUMBER(J46)),C46*F46*G46," ")))))</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1427AAD-DDA0-4CDA-AF49-9BE0EAC76360}" name="Tabelle13" displayName="Tabelle13" ref="B55:J65" totalsRowShown="0" headerRowDxfId="35" dataDxfId="34" tableBorderDxfId="72">
  <autoFilter ref="B55:J65" xr:uid="{551DBA8B-EF8B-4AD8-A6DB-A53ED62CD34B}"/>
  <tableColumns count="9">
    <tableColumn id="1" xr3:uid="{8590ADB8-E919-4FA4-ABA9-D5FD78A05F67}" name="Studien-_x000a_beginn (Datum)" dataDxfId="4"/>
    <tableColumn id="2" xr3:uid="{D344D5B0-C23C-4290-BD8B-83DC78119232}" name="Anzahl Monate im_x000a_1. + 2. Semester" dataDxfId="39">
      <calculatedColumnFormula>IF(ISBLANK(B56),"",IF(B56=DATE(2025,4,1),3,IF(B56=DATE(2025,10,1),9,IF(OR(B56=DATE(2026,4,1),B56=DATE(2026,10,1)),IF(B56=DATE(2026,4,1),9,3)," "))))</calculatedColumnFormula>
    </tableColumn>
    <tableColumn id="3" xr3:uid="{DDF91170-1EF8-4165-96E0-976A92FF786F}" name="Anzahl Monate im_x000a_3. + 4. Semester" dataDxfId="38">
      <calculatedColumnFormula>IF(ISBLANK(B56),"",IF(B56=DATE(2024,4,1),3,IF(B56=DATE(2024,10,1),9,IF(OR(B56=DATE(2025,4,1),B56=DATE(2025,10,1)),IF(B56=DATE(2025,4,1),9,3)," "))))</calculatedColumnFormula>
    </tableColumn>
    <tableColumn id="4" xr3:uid="{DB1D1F52-378E-46D4-84F3-4524EE99D00E}" name="Anzahl Monate im_x000a_5. bis 8. Semester" dataDxfId="37">
      <calculatedColumnFormula>IF(ISBLANK(B56),"",IF(B56=DATE(2022,4,1),3,IF(B56=DATE(2022,10,1),9,IF(OR(B56=DATE(2023,4,1),B56=DATE(2023,10,1)),12,IF(B56=DATE(2024,4,1),9,IF(B56=DATE(2024,10,1),3," "))))))</calculatedColumnFormula>
    </tableColumn>
    <tableColumn id="5" xr3:uid="{3ADF4C7D-A2A1-43E0-8821-A136158E6307}" name="Anzahl_x000a_Studierende" dataDxfId="3"/>
    <tableColumn id="6" xr3:uid="{23F7E7FF-9374-4A06-ACF6-6CB464B8D29D}" name="Ø monatliche Arbeitgeber-Bruttokosten_x000a_1. + 2. Semester" dataDxfId="2"/>
    <tableColumn id="7" xr3:uid="{20998377-CE18-4274-B482-AF9D604BFD79}" name="Ø monatliche Arbeitgeber-Bruttokosten_x000a_3. + 4. Semester" dataDxfId="1"/>
    <tableColumn id="8" xr3:uid="{EB56A22A-82AE-462C-BD2E-907B7189964C}" name="Ø monatliche Arbeitgeber-Bruttokosten_x000a_5. bis 8. Semester" dataDxfId="0"/>
    <tableColumn id="9" xr3:uid="{FE40783E-5B3D-412C-AA84-82C0E856986F}" name="Ausbildungskosten für das Jahr 2026" dataDxfId="36">
      <calculatedColumnFormula>IF(OR(ISBLANK(B56),ISBLANK(F56)),"",ROUND(SUM(IF(C56&lt;&gt;" ",F56*G56*C56,0),IF(D56&lt;&gt;" ",F56*H56*D56,0),IF(E56&lt;&gt;" ",F56*I56*E56,0)),0))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F45"/>
  <sheetViews>
    <sheetView showGridLines="0" tabSelected="1" zoomScale="110" zoomScaleNormal="110" workbookViewId="0">
      <selection activeCell="C16" sqref="C16:F16"/>
    </sheetView>
  </sheetViews>
  <sheetFormatPr baseColWidth="10" defaultColWidth="11.453125" defaultRowHeight="14" x14ac:dyDescent="0.3"/>
  <cols>
    <col min="1" max="1" width="15.7265625" style="2" customWidth="1"/>
    <col min="2" max="2" width="18.54296875" style="2" customWidth="1"/>
    <col min="3" max="3" width="17.81640625" style="2" customWidth="1"/>
    <col min="4" max="4" width="23.7265625" style="2" customWidth="1"/>
    <col min="5" max="5" width="0.1796875" style="2" customWidth="1"/>
    <col min="6" max="6" width="24.7265625" style="2" customWidth="1"/>
    <col min="7" max="16384" width="11.453125" style="2"/>
  </cols>
  <sheetData>
    <row r="1" spans="1:6" ht="18" x14ac:dyDescent="0.4">
      <c r="A1" s="1" t="s">
        <v>0</v>
      </c>
      <c r="F1" s="51"/>
    </row>
    <row r="2" spans="1:6" ht="18" x14ac:dyDescent="0.4">
      <c r="A2" s="3" t="s">
        <v>58</v>
      </c>
      <c r="F2" s="51"/>
    </row>
    <row r="3" spans="1:6" ht="18" x14ac:dyDescent="0.4">
      <c r="E3" s="39"/>
      <c r="F3" s="51"/>
    </row>
    <row r="4" spans="1:6" ht="18" x14ac:dyDescent="0.4">
      <c r="E4" s="39"/>
      <c r="F4" s="51"/>
    </row>
    <row r="5" spans="1:6" ht="18" x14ac:dyDescent="0.4">
      <c r="E5" s="39"/>
      <c r="F5" s="51"/>
    </row>
    <row r="6" spans="1:6" s="39" customFormat="1" ht="20.149999999999999" customHeight="1" x14ac:dyDescent="0.35">
      <c r="A6" s="4" t="s">
        <v>0</v>
      </c>
      <c r="B6" s="2"/>
      <c r="C6" s="2"/>
      <c r="D6" s="2"/>
      <c r="E6" s="2"/>
      <c r="F6" s="2"/>
    </row>
    <row r="7" spans="1:6" ht="19.5" customHeight="1" x14ac:dyDescent="0.3">
      <c r="A7" s="4" t="s">
        <v>17</v>
      </c>
      <c r="F7" s="66" t="s">
        <v>192</v>
      </c>
    </row>
    <row r="8" spans="1:6" ht="19.5" customHeight="1" x14ac:dyDescent="0.3">
      <c r="A8" s="4" t="s">
        <v>1</v>
      </c>
    </row>
    <row r="9" spans="1:6" ht="19.5" customHeight="1" x14ac:dyDescent="0.3">
      <c r="A9" s="4" t="s">
        <v>2</v>
      </c>
    </row>
    <row r="10" spans="1:6" ht="15" customHeight="1" x14ac:dyDescent="0.3">
      <c r="A10" s="4"/>
      <c r="F10" s="66" t="s">
        <v>130</v>
      </c>
    </row>
    <row r="11" spans="1:6" ht="15" customHeight="1" x14ac:dyDescent="0.3">
      <c r="A11" s="4"/>
    </row>
    <row r="12" spans="1:6" ht="20" x14ac:dyDescent="0.4">
      <c r="F12" s="5">
        <v>2026</v>
      </c>
    </row>
    <row r="13" spans="1:6" ht="18" x14ac:dyDescent="0.3">
      <c r="A13" s="88" t="s">
        <v>18</v>
      </c>
      <c r="B13" s="88"/>
      <c r="C13" s="88"/>
      <c r="D13" s="88"/>
      <c r="E13" s="88"/>
      <c r="F13" s="88"/>
    </row>
    <row r="14" spans="1:6" ht="19.5" customHeight="1" x14ac:dyDescent="0.3">
      <c r="A14" s="89" t="s">
        <v>19</v>
      </c>
      <c r="B14" s="89"/>
      <c r="C14" s="89"/>
      <c r="D14" s="89"/>
      <c r="E14" s="89"/>
      <c r="F14" s="89"/>
    </row>
    <row r="15" spans="1:6" ht="19.5" customHeight="1" x14ac:dyDescent="0.3">
      <c r="A15" s="90" t="s">
        <v>56</v>
      </c>
      <c r="B15" s="90"/>
      <c r="C15" s="90"/>
      <c r="D15" s="90"/>
      <c r="E15" s="90"/>
      <c r="F15" s="90"/>
    </row>
    <row r="16" spans="1:6" ht="19.5" customHeight="1" thickBot="1" x14ac:dyDescent="0.35">
      <c r="A16" s="74" t="s">
        <v>131</v>
      </c>
      <c r="B16" s="74"/>
      <c r="C16" s="91"/>
      <c r="D16" s="91"/>
      <c r="E16" s="91"/>
      <c r="F16" s="91"/>
    </row>
    <row r="17" spans="1:6" ht="19.5" customHeight="1" thickBot="1" x14ac:dyDescent="0.35">
      <c r="A17" s="70" t="s">
        <v>20</v>
      </c>
      <c r="B17" s="70"/>
      <c r="C17" s="81"/>
      <c r="D17" s="81"/>
      <c r="E17" s="81"/>
      <c r="F17" s="81"/>
    </row>
    <row r="18" spans="1:6" ht="19.5" customHeight="1" thickBot="1" x14ac:dyDescent="0.35">
      <c r="A18" s="74" t="s">
        <v>21</v>
      </c>
      <c r="B18" s="74"/>
      <c r="C18" s="79"/>
      <c r="D18" s="79"/>
      <c r="E18" s="79"/>
      <c r="F18" s="79"/>
    </row>
    <row r="19" spans="1:6" ht="19.5" customHeight="1" thickBot="1" x14ac:dyDescent="0.35">
      <c r="A19" s="74" t="s">
        <v>22</v>
      </c>
      <c r="B19" s="74"/>
      <c r="C19" s="79"/>
      <c r="D19" s="79"/>
      <c r="E19" s="79"/>
      <c r="F19" s="79"/>
    </row>
    <row r="20" spans="1:6" ht="19.5" customHeight="1" thickBot="1" x14ac:dyDescent="0.35">
      <c r="A20" s="74" t="s">
        <v>23</v>
      </c>
      <c r="B20" s="74"/>
      <c r="C20" s="69"/>
      <c r="D20" s="79"/>
      <c r="E20" s="79"/>
      <c r="F20" s="79"/>
    </row>
    <row r="21" spans="1:6" ht="19.5" customHeight="1" thickBot="1" x14ac:dyDescent="0.35">
      <c r="A21" s="74" t="s">
        <v>25</v>
      </c>
      <c r="B21" s="74"/>
      <c r="C21" s="82"/>
      <c r="D21" s="83"/>
      <c r="E21" s="83"/>
      <c r="F21" s="6"/>
    </row>
    <row r="22" spans="1:6" ht="19.5" customHeight="1" thickTop="1" x14ac:dyDescent="0.3">
      <c r="A22" s="68" t="s">
        <v>26</v>
      </c>
      <c r="B22" s="68"/>
      <c r="C22" s="84"/>
      <c r="D22" s="85"/>
      <c r="E22" s="85"/>
      <c r="F22" s="86"/>
    </row>
    <row r="23" spans="1:6" x14ac:dyDescent="0.3">
      <c r="A23" s="52"/>
      <c r="B23" s="52"/>
      <c r="C23" s="52"/>
      <c r="D23" s="52"/>
      <c r="E23" s="52"/>
      <c r="F23" s="52"/>
    </row>
    <row r="24" spans="1:6" x14ac:dyDescent="0.3">
      <c r="A24" s="72" t="s">
        <v>24</v>
      </c>
      <c r="B24" s="72"/>
      <c r="C24" s="72"/>
      <c r="D24" s="72"/>
      <c r="E24" s="72"/>
      <c r="F24" s="72"/>
    </row>
    <row r="25" spans="1:6" ht="19.5" customHeight="1" thickBot="1" x14ac:dyDescent="0.35">
      <c r="A25" s="74" t="s">
        <v>132</v>
      </c>
      <c r="B25" s="74"/>
      <c r="C25" s="73"/>
      <c r="D25" s="73"/>
      <c r="E25" s="73"/>
      <c r="F25" s="73"/>
    </row>
    <row r="26" spans="1:6" ht="19.5" customHeight="1" thickBot="1" x14ac:dyDescent="0.35">
      <c r="A26" s="74" t="s">
        <v>133</v>
      </c>
      <c r="B26" s="74"/>
      <c r="C26" s="73"/>
      <c r="D26" s="73"/>
      <c r="E26" s="73"/>
      <c r="F26" s="73"/>
    </row>
    <row r="27" spans="1:6" ht="19.5" customHeight="1" thickBot="1" x14ac:dyDescent="0.35">
      <c r="A27" s="74" t="s">
        <v>134</v>
      </c>
      <c r="B27" s="74"/>
      <c r="C27" s="69"/>
      <c r="D27" s="87"/>
      <c r="E27" s="79"/>
      <c r="F27" s="79"/>
    </row>
    <row r="28" spans="1:6" ht="29.25" customHeight="1" thickBot="1" x14ac:dyDescent="0.35">
      <c r="A28" s="70" t="s">
        <v>135</v>
      </c>
      <c r="B28" s="70"/>
      <c r="C28" s="73"/>
      <c r="D28" s="73"/>
      <c r="E28" s="73"/>
      <c r="F28" s="73"/>
    </row>
    <row r="29" spans="1:6" ht="19.5" customHeight="1" thickBot="1" x14ac:dyDescent="0.35">
      <c r="A29" s="74" t="s">
        <v>25</v>
      </c>
      <c r="B29" s="74"/>
      <c r="C29" s="79"/>
      <c r="D29" s="80"/>
      <c r="E29" s="79"/>
      <c r="F29" s="79"/>
    </row>
    <row r="30" spans="1:6" ht="19.5" customHeight="1" thickBot="1" x14ac:dyDescent="0.35">
      <c r="A30" s="74" t="s">
        <v>136</v>
      </c>
      <c r="B30" s="74"/>
      <c r="C30" s="73"/>
      <c r="D30" s="73"/>
      <c r="E30" s="73"/>
      <c r="F30" s="73"/>
    </row>
    <row r="31" spans="1:6" x14ac:dyDescent="0.3">
      <c r="A31" s="52"/>
      <c r="B31" s="52"/>
      <c r="C31" s="52"/>
      <c r="D31" s="52"/>
      <c r="E31" s="52"/>
      <c r="F31" s="52"/>
    </row>
    <row r="32" spans="1:6" ht="19.5" customHeight="1" x14ac:dyDescent="0.3">
      <c r="A32" s="72" t="s">
        <v>27</v>
      </c>
      <c r="B32" s="72"/>
      <c r="C32" s="72"/>
      <c r="D32" s="72"/>
      <c r="E32" s="72"/>
      <c r="F32" s="72"/>
    </row>
    <row r="33" spans="1:6" ht="19.5" customHeight="1" thickBot="1" x14ac:dyDescent="0.35">
      <c r="A33" s="74" t="s">
        <v>28</v>
      </c>
      <c r="B33" s="74"/>
      <c r="C33" s="73"/>
      <c r="D33" s="73"/>
      <c r="E33" s="73"/>
      <c r="F33" s="73"/>
    </row>
    <row r="34" spans="1:6" ht="19.5" customHeight="1" thickBot="1" x14ac:dyDescent="0.35">
      <c r="A34" s="74" t="s">
        <v>29</v>
      </c>
      <c r="B34" s="74"/>
      <c r="C34" s="73"/>
      <c r="D34" s="73"/>
      <c r="E34" s="73"/>
      <c r="F34" s="73"/>
    </row>
    <row r="35" spans="1:6" ht="19.5" customHeight="1" thickBot="1" x14ac:dyDescent="0.35">
      <c r="A35" s="74" t="s">
        <v>30</v>
      </c>
      <c r="B35" s="74"/>
      <c r="C35" s="73"/>
      <c r="D35" s="73"/>
      <c r="E35" s="73"/>
      <c r="F35" s="73"/>
    </row>
    <row r="36" spans="1:6" x14ac:dyDescent="0.3">
      <c r="A36" s="52"/>
      <c r="B36" s="52"/>
      <c r="C36" s="52"/>
      <c r="D36" s="52"/>
      <c r="E36" s="52"/>
      <c r="F36" s="52"/>
    </row>
    <row r="37" spans="1:6" ht="18.75" customHeight="1" x14ac:dyDescent="0.3">
      <c r="A37" s="75" t="s">
        <v>83</v>
      </c>
      <c r="B37" s="75"/>
      <c r="C37" s="75"/>
      <c r="D37" s="75"/>
      <c r="E37" s="75"/>
      <c r="F37" s="75"/>
    </row>
    <row r="38" spans="1:6" ht="18.75" customHeight="1" x14ac:dyDescent="0.3">
      <c r="A38" s="72" t="s">
        <v>31</v>
      </c>
      <c r="B38" s="72"/>
      <c r="C38" s="72"/>
      <c r="D38" s="72"/>
      <c r="E38" s="72"/>
      <c r="F38" s="72"/>
    </row>
    <row r="39" spans="1:6" ht="45.75" customHeight="1" thickBot="1" x14ac:dyDescent="0.35">
      <c r="A39" s="70" t="s">
        <v>137</v>
      </c>
      <c r="B39" s="70"/>
      <c r="C39" s="70"/>
      <c r="D39" s="70"/>
      <c r="E39" s="71"/>
      <c r="F39" s="71"/>
    </row>
    <row r="40" spans="1:6" ht="14.5" thickBot="1" x14ac:dyDescent="0.35">
      <c r="A40" s="52"/>
      <c r="B40" s="52"/>
      <c r="C40" s="52"/>
      <c r="D40" s="52"/>
      <c r="E40" s="53"/>
      <c r="F40" s="53"/>
    </row>
    <row r="41" spans="1:6" ht="31.5" customHeight="1" thickBot="1" x14ac:dyDescent="0.35">
      <c r="A41" s="70" t="s">
        <v>161</v>
      </c>
      <c r="B41" s="70"/>
      <c r="C41" s="70"/>
      <c r="D41" s="70"/>
      <c r="E41" s="78"/>
      <c r="F41" s="78"/>
    </row>
    <row r="42" spans="1:6" ht="19.5" customHeight="1" thickBot="1" x14ac:dyDescent="0.35">
      <c r="A42" s="70" t="s">
        <v>162</v>
      </c>
      <c r="B42" s="70"/>
      <c r="C42" s="70"/>
      <c r="D42" s="70"/>
      <c r="E42" s="78"/>
      <c r="F42" s="78"/>
    </row>
    <row r="43" spans="1:6" x14ac:dyDescent="0.3">
      <c r="A43" s="52"/>
      <c r="B43" s="52"/>
      <c r="C43" s="52"/>
      <c r="D43" s="52"/>
      <c r="E43" s="52"/>
      <c r="F43" s="52"/>
    </row>
    <row r="44" spans="1:6" ht="19.5" customHeight="1" x14ac:dyDescent="0.3">
      <c r="A44" s="76" t="s">
        <v>193</v>
      </c>
      <c r="B44" s="76"/>
      <c r="C44" s="76"/>
      <c r="D44" s="76"/>
      <c r="E44" s="76"/>
      <c r="F44" s="76"/>
    </row>
    <row r="45" spans="1:6" ht="19.5" customHeight="1" x14ac:dyDescent="0.3">
      <c r="A45" s="77" t="s">
        <v>32</v>
      </c>
      <c r="B45" s="77"/>
      <c r="C45" s="77"/>
      <c r="D45" s="77"/>
      <c r="E45" s="77"/>
      <c r="F45" s="77"/>
    </row>
  </sheetData>
  <sheetProtection sheet="1" objects="1" scenarios="1"/>
  <mergeCells count="47">
    <mergeCell ref="A13:F13"/>
    <mergeCell ref="A14:F14"/>
    <mergeCell ref="A15:F15"/>
    <mergeCell ref="A16:B16"/>
    <mergeCell ref="C16:F16"/>
    <mergeCell ref="A20:B20"/>
    <mergeCell ref="D20:F20"/>
    <mergeCell ref="C33:F33"/>
    <mergeCell ref="A34:B34"/>
    <mergeCell ref="A21:B21"/>
    <mergeCell ref="C21:E21"/>
    <mergeCell ref="C22:F22"/>
    <mergeCell ref="A30:B30"/>
    <mergeCell ref="C30:F30"/>
    <mergeCell ref="A24:F24"/>
    <mergeCell ref="A25:B25"/>
    <mergeCell ref="C25:F25"/>
    <mergeCell ref="A26:B26"/>
    <mergeCell ref="C26:F26"/>
    <mergeCell ref="A27:B27"/>
    <mergeCell ref="D27:F27"/>
    <mergeCell ref="A17:B17"/>
    <mergeCell ref="C17:F17"/>
    <mergeCell ref="A18:B18"/>
    <mergeCell ref="C18:F18"/>
    <mergeCell ref="A19:B19"/>
    <mergeCell ref="C19:F19"/>
    <mergeCell ref="A28:B28"/>
    <mergeCell ref="C28:F28"/>
    <mergeCell ref="A29:B29"/>
    <mergeCell ref="C29:D29"/>
    <mergeCell ref="E29:F29"/>
    <mergeCell ref="A44:F44"/>
    <mergeCell ref="A45:F45"/>
    <mergeCell ref="A41:D41"/>
    <mergeCell ref="E41:F41"/>
    <mergeCell ref="A42:D42"/>
    <mergeCell ref="E42:F42"/>
    <mergeCell ref="A39:D39"/>
    <mergeCell ref="E39:F39"/>
    <mergeCell ref="A32:F32"/>
    <mergeCell ref="C34:F34"/>
    <mergeCell ref="A35:B35"/>
    <mergeCell ref="C35:F35"/>
    <mergeCell ref="A33:B33"/>
    <mergeCell ref="A37:F37"/>
    <mergeCell ref="A38:F38"/>
  </mergeCells>
  <pageMargins left="0.7" right="0.7" top="0.78740157499999996" bottom="0.78740157499999996"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8B454-F703-431E-B7C3-16D1371B126D}">
  <sheetPr>
    <tabColor theme="6" tint="0.59999389629810485"/>
    <pageSetUpPr fitToPage="1"/>
  </sheetPr>
  <dimension ref="B1:X65"/>
  <sheetViews>
    <sheetView showGridLines="0" zoomScale="80" zoomScaleNormal="80" zoomScaleSheetLayoutView="50" workbookViewId="0">
      <selection activeCell="B9" sqref="B9"/>
    </sheetView>
  </sheetViews>
  <sheetFormatPr baseColWidth="10" defaultColWidth="11.453125" defaultRowHeight="14.5" x14ac:dyDescent="0.35"/>
  <cols>
    <col min="1" max="1" width="2.54296875" style="39" customWidth="1"/>
    <col min="2" max="2" width="23.36328125" style="39" customWidth="1"/>
    <col min="3" max="13" width="25.6328125" style="39" customWidth="1"/>
    <col min="14" max="14" width="20.54296875" style="39" hidden="1" customWidth="1"/>
    <col min="15" max="20" width="10.36328125" style="39" hidden="1" customWidth="1"/>
    <col min="21" max="24" width="0" style="39" hidden="1" customWidth="1"/>
    <col min="25" max="16384" width="11.453125" style="39"/>
  </cols>
  <sheetData>
    <row r="1" spans="2:20" ht="5.15" customHeight="1" thickBot="1" x14ac:dyDescent="0.4"/>
    <row r="2" spans="2:20" ht="30" customHeight="1" thickBot="1" x14ac:dyDescent="0.4">
      <c r="B2" s="145" t="s">
        <v>3</v>
      </c>
      <c r="C2" s="188">
        <f>IK_Stammdaten</f>
        <v>0</v>
      </c>
      <c r="D2" s="189"/>
      <c r="E2" s="189"/>
      <c r="F2" s="189"/>
      <c r="G2" s="146"/>
    </row>
    <row r="3" spans="2:20" ht="30" customHeight="1" thickTop="1" thickBot="1" x14ac:dyDescent="0.4">
      <c r="B3" s="145" t="s">
        <v>5</v>
      </c>
      <c r="C3" s="187">
        <f>Name_Einrichtung</f>
        <v>0</v>
      </c>
      <c r="D3" s="187"/>
      <c r="E3" s="190"/>
      <c r="F3" s="190"/>
      <c r="G3" s="190"/>
      <c r="H3" s="190"/>
      <c r="I3" s="63"/>
      <c r="J3" s="147" t="s">
        <v>163</v>
      </c>
      <c r="K3" s="148"/>
      <c r="L3" s="148"/>
      <c r="O3" s="149" t="s">
        <v>164</v>
      </c>
      <c r="P3" s="149"/>
      <c r="Q3" s="149"/>
      <c r="R3" s="149"/>
      <c r="S3" s="149"/>
      <c r="T3" s="149"/>
    </row>
    <row r="4" spans="2:20" ht="30" customHeight="1" thickTop="1" thickBot="1" x14ac:dyDescent="0.4">
      <c r="B4" s="145" t="s">
        <v>66</v>
      </c>
      <c r="C4" s="187">
        <f>Name_Tr</f>
        <v>0</v>
      </c>
      <c r="D4" s="187"/>
      <c r="E4" s="190"/>
      <c r="F4" s="190"/>
      <c r="G4" s="190"/>
      <c r="H4" s="190"/>
      <c r="I4" s="64"/>
      <c r="J4" s="150" t="s">
        <v>120</v>
      </c>
      <c r="K4" s="151"/>
      <c r="L4" s="151"/>
      <c r="O4" s="152">
        <v>46113</v>
      </c>
      <c r="P4" s="152">
        <v>46143</v>
      </c>
      <c r="Q4" s="152">
        <v>46174</v>
      </c>
      <c r="R4" s="152">
        <v>46204</v>
      </c>
      <c r="S4" s="152">
        <v>46235</v>
      </c>
      <c r="T4" s="152">
        <v>46296</v>
      </c>
    </row>
    <row r="5" spans="2:20" ht="16" customHeight="1" thickBot="1" x14ac:dyDescent="0.4">
      <c r="J5" s="153"/>
    </row>
    <row r="6" spans="2:20" ht="55" customHeight="1" thickBot="1" x14ac:dyDescent="0.4">
      <c r="B6" s="154" t="s">
        <v>115</v>
      </c>
      <c r="C6" s="155" t="s">
        <v>165</v>
      </c>
      <c r="D6" s="155"/>
      <c r="E6" s="155"/>
      <c r="F6" s="155"/>
      <c r="G6" s="155"/>
      <c r="H6" s="156"/>
      <c r="I6" s="54"/>
      <c r="J6" s="55"/>
      <c r="K6" s="55"/>
      <c r="L6" s="55"/>
    </row>
    <row r="7" spans="2:20" s="56" customFormat="1" ht="2.5" customHeight="1" thickBot="1" x14ac:dyDescent="0.4">
      <c r="B7" s="157"/>
      <c r="C7" s="157"/>
      <c r="D7" s="157"/>
      <c r="E7" s="157"/>
      <c r="F7" s="157"/>
      <c r="G7" s="157"/>
      <c r="H7" s="157"/>
      <c r="I7" s="54"/>
      <c r="J7" s="158"/>
      <c r="K7" s="158"/>
      <c r="L7" s="158"/>
    </row>
    <row r="8" spans="2:20" ht="55" customHeight="1" thickBot="1" x14ac:dyDescent="0.4">
      <c r="B8" s="159" t="s">
        <v>73</v>
      </c>
      <c r="C8" s="160" t="s">
        <v>116</v>
      </c>
      <c r="D8" s="160" t="s">
        <v>67</v>
      </c>
      <c r="E8" s="160" t="s">
        <v>74</v>
      </c>
      <c r="F8" s="160" t="s">
        <v>75</v>
      </c>
      <c r="G8" s="161" t="s">
        <v>166</v>
      </c>
      <c r="H8" s="56"/>
      <c r="I8" s="162" t="s">
        <v>167</v>
      </c>
      <c r="J8" s="162"/>
      <c r="K8" s="162"/>
      <c r="L8" s="162"/>
      <c r="M8" s="162"/>
      <c r="O8" s="149" t="s">
        <v>168</v>
      </c>
      <c r="P8" s="149"/>
      <c r="Q8" s="149"/>
      <c r="R8" s="149"/>
      <c r="S8" s="149"/>
    </row>
    <row r="9" spans="2:20" ht="22" customHeight="1" thickBot="1" x14ac:dyDescent="0.4">
      <c r="B9" s="163"/>
      <c r="C9" s="164" t="str">
        <f>IF(AND(B9&gt;=DATE(2026,1,1),B9&lt;=DATE(2026,12,31)),13-MONTH(B9),"")</f>
        <v/>
      </c>
      <c r="D9" s="165"/>
      <c r="E9" s="166"/>
      <c r="F9" s="166"/>
      <c r="G9" s="167" t="str">
        <f>IF(AND(C9&lt;&gt;"",D9&lt;&gt;"",F9&lt;&gt;""),ROUND(C9*D9*F9,2),"")</f>
        <v/>
      </c>
      <c r="H9" s="56"/>
      <c r="I9" s="168"/>
      <c r="J9" s="168"/>
      <c r="K9" s="168"/>
      <c r="L9" s="168"/>
      <c r="M9" s="168"/>
      <c r="O9" s="152">
        <v>45748</v>
      </c>
      <c r="P9" s="152">
        <v>45809</v>
      </c>
      <c r="Q9" s="152">
        <v>45839</v>
      </c>
      <c r="R9" s="152">
        <v>45870</v>
      </c>
      <c r="S9" s="152">
        <v>45931</v>
      </c>
    </row>
    <row r="10" spans="2:20" ht="22" customHeight="1" thickBot="1" x14ac:dyDescent="0.4">
      <c r="B10" s="163"/>
      <c r="C10" s="164" t="str">
        <f t="shared" ref="C10:C14" si="0">IF(AND(B10&gt;=DATE(2026,1,1),B10&lt;=DATE(2026,12,31)),13-MONTH(B10),"")</f>
        <v/>
      </c>
      <c r="D10" s="165"/>
      <c r="E10" s="166"/>
      <c r="F10" s="166"/>
      <c r="G10" s="167" t="str">
        <f t="shared" ref="G10:G14" si="1">IF(AND(C10&lt;&gt;"",D10&lt;&gt;"",F10&lt;&gt;""),ROUND(C10*D10*F10,2),"")</f>
        <v/>
      </c>
      <c r="H10" s="56"/>
      <c r="I10" s="168"/>
      <c r="J10" s="168"/>
      <c r="K10" s="168"/>
      <c r="L10" s="168"/>
      <c r="M10" s="168"/>
    </row>
    <row r="11" spans="2:20" ht="22" customHeight="1" thickBot="1" x14ac:dyDescent="0.4">
      <c r="B11" s="163"/>
      <c r="C11" s="164" t="str">
        <f t="shared" si="0"/>
        <v/>
      </c>
      <c r="D11" s="165"/>
      <c r="E11" s="166"/>
      <c r="F11" s="166"/>
      <c r="G11" s="167" t="str">
        <f t="shared" si="1"/>
        <v/>
      </c>
      <c r="H11" s="56"/>
      <c r="I11" s="168"/>
      <c r="J11" s="168"/>
      <c r="K11" s="168"/>
      <c r="L11" s="168"/>
      <c r="M11" s="168"/>
      <c r="O11" s="149" t="s">
        <v>169</v>
      </c>
      <c r="P11" s="149"/>
      <c r="Q11" s="149"/>
      <c r="R11" s="149"/>
      <c r="S11" s="149"/>
    </row>
    <row r="12" spans="2:20" ht="22" customHeight="1" thickBot="1" x14ac:dyDescent="0.4">
      <c r="B12" s="163"/>
      <c r="C12" s="164" t="str">
        <f t="shared" si="0"/>
        <v/>
      </c>
      <c r="D12" s="165"/>
      <c r="E12" s="166"/>
      <c r="F12" s="166"/>
      <c r="G12" s="167" t="str">
        <f t="shared" si="1"/>
        <v/>
      </c>
      <c r="H12" s="56"/>
      <c r="I12" s="168"/>
      <c r="J12" s="168"/>
      <c r="K12" s="168"/>
      <c r="L12" s="168"/>
      <c r="M12" s="168"/>
      <c r="O12" s="152">
        <v>45383</v>
      </c>
      <c r="P12" s="152">
        <v>45505</v>
      </c>
      <c r="Q12" s="152">
        <v>45536</v>
      </c>
      <c r="R12" s="152">
        <v>45566</v>
      </c>
      <c r="S12" s="152">
        <v>45597</v>
      </c>
    </row>
    <row r="13" spans="2:20" ht="22" customHeight="1" thickBot="1" x14ac:dyDescent="0.4">
      <c r="B13" s="163"/>
      <c r="C13" s="164" t="str">
        <f t="shared" si="0"/>
        <v/>
      </c>
      <c r="D13" s="165"/>
      <c r="E13" s="166"/>
      <c r="F13" s="166"/>
      <c r="G13" s="167" t="str">
        <f t="shared" si="1"/>
        <v/>
      </c>
      <c r="H13" s="56"/>
      <c r="I13" s="168"/>
      <c r="J13" s="168"/>
      <c r="K13" s="168"/>
      <c r="L13" s="168"/>
      <c r="M13" s="168"/>
    </row>
    <row r="14" spans="2:20" ht="22" customHeight="1" thickBot="1" x14ac:dyDescent="0.4">
      <c r="B14" s="169"/>
      <c r="C14" s="170" t="str">
        <f t="shared" si="0"/>
        <v/>
      </c>
      <c r="D14" s="171"/>
      <c r="E14" s="172"/>
      <c r="F14" s="172"/>
      <c r="G14" s="173" t="str">
        <f t="shared" si="1"/>
        <v/>
      </c>
      <c r="H14" s="56"/>
      <c r="I14" s="168"/>
      <c r="J14" s="168"/>
      <c r="K14" s="168"/>
      <c r="L14" s="168"/>
      <c r="M14" s="168"/>
    </row>
    <row r="15" spans="2:20" ht="16" customHeight="1" thickBot="1" x14ac:dyDescent="0.4"/>
    <row r="16" spans="2:20" ht="55" customHeight="1" thickBot="1" x14ac:dyDescent="0.4">
      <c r="B16" s="154" t="s">
        <v>117</v>
      </c>
      <c r="C16" s="155" t="s">
        <v>170</v>
      </c>
      <c r="D16" s="155"/>
      <c r="E16" s="155"/>
      <c r="F16" s="155"/>
      <c r="G16" s="155"/>
      <c r="H16" s="155"/>
      <c r="I16" s="155"/>
      <c r="J16" s="155"/>
      <c r="K16" s="155"/>
      <c r="L16" s="155"/>
      <c r="M16" s="54"/>
    </row>
    <row r="17" spans="2:24" s="56" customFormat="1" ht="2.5" customHeight="1" x14ac:dyDescent="0.35">
      <c r="B17" s="157"/>
      <c r="C17" s="157"/>
      <c r="D17" s="157"/>
      <c r="E17" s="157"/>
      <c r="F17" s="157"/>
      <c r="G17" s="157"/>
      <c r="H17" s="157"/>
      <c r="I17" s="157"/>
      <c r="J17" s="157"/>
      <c r="K17" s="157"/>
      <c r="L17" s="157"/>
      <c r="M17" s="157"/>
      <c r="N17" s="54"/>
    </row>
    <row r="18" spans="2:24" ht="55" customHeight="1" thickBot="1" x14ac:dyDescent="0.4">
      <c r="B18" s="159" t="s">
        <v>76</v>
      </c>
      <c r="C18" s="160" t="s">
        <v>84</v>
      </c>
      <c r="D18" s="160" t="s">
        <v>85</v>
      </c>
      <c r="E18" s="160" t="s">
        <v>67</v>
      </c>
      <c r="F18" s="160" t="s">
        <v>74</v>
      </c>
      <c r="G18" s="160" t="s">
        <v>75</v>
      </c>
      <c r="H18" s="160" t="s">
        <v>77</v>
      </c>
      <c r="I18" s="160" t="s">
        <v>78</v>
      </c>
      <c r="J18" s="160" t="s">
        <v>79</v>
      </c>
      <c r="K18" s="160" t="s">
        <v>171</v>
      </c>
      <c r="L18" s="161" t="s">
        <v>166</v>
      </c>
    </row>
    <row r="19" spans="2:24" ht="22" customHeight="1" thickBot="1" x14ac:dyDescent="0.4">
      <c r="B19" s="163"/>
      <c r="C19" s="164" t="str">
        <f>IF(AND(B19&gt;=DATE(2025,1,1),B19&lt;=DATE(2025,12,31)),MIN(12,MONTH(B19)-1),"")</f>
        <v/>
      </c>
      <c r="D19" s="164" t="str">
        <f>IF(AND(B19&gt;=DATE(2025,1,1),B19&lt;=DATE(2025,12,31)),12-C19,"")</f>
        <v/>
      </c>
      <c r="E19" s="165"/>
      <c r="F19" s="166"/>
      <c r="G19" s="166"/>
      <c r="H19" s="166"/>
      <c r="I19" s="166"/>
      <c r="J19" s="166"/>
      <c r="K19" s="174" t="str">
        <f>IF(AND($I19&lt;&gt;"",$J19&lt;&gt;""),$I19-$J19/9.5,"")</f>
        <v/>
      </c>
      <c r="L19" s="167" t="str">
        <f t="shared" ref="L19:L24" si="2">IFERROR(($G19*$C19*$E19+ROUND($K19,2)*$D19*$E19)," ")</f>
        <v xml:space="preserve"> </v>
      </c>
    </row>
    <row r="20" spans="2:24" ht="22" customHeight="1" thickBot="1" x14ac:dyDescent="0.4">
      <c r="B20" s="163"/>
      <c r="C20" s="164" t="str">
        <f t="shared" ref="C20:C24" si="3">IF(AND(B20&gt;=DATE(2025,1,1),B20&lt;=DATE(2025,12,31)),MIN(12,MONTH(B20)-1),"")</f>
        <v/>
      </c>
      <c r="D20" s="164" t="str">
        <f t="shared" ref="D20:D24" si="4">IF(AND(B20&gt;=DATE(2025,1,1),B20&lt;=DATE(2025,12,31)),12-C20,"")</f>
        <v/>
      </c>
      <c r="E20" s="165"/>
      <c r="F20" s="166"/>
      <c r="G20" s="166"/>
      <c r="H20" s="166"/>
      <c r="I20" s="166"/>
      <c r="J20" s="166"/>
      <c r="K20" s="174" t="str">
        <f t="shared" ref="K20:K24" si="5">IF(AND($I20&lt;&gt;"",$J20&lt;&gt;""),$I20-$J20/9.5,"")</f>
        <v/>
      </c>
      <c r="L20" s="167" t="str">
        <f t="shared" si="2"/>
        <v xml:space="preserve"> </v>
      </c>
      <c r="O20" s="149" t="s">
        <v>172</v>
      </c>
      <c r="P20" s="149"/>
      <c r="Q20" s="149"/>
      <c r="R20" s="149"/>
    </row>
    <row r="21" spans="2:24" ht="22" customHeight="1" thickBot="1" x14ac:dyDescent="0.4">
      <c r="B21" s="163"/>
      <c r="C21" s="164" t="str">
        <f t="shared" si="3"/>
        <v/>
      </c>
      <c r="D21" s="164" t="str">
        <f t="shared" si="4"/>
        <v/>
      </c>
      <c r="E21" s="165"/>
      <c r="F21" s="166"/>
      <c r="G21" s="166"/>
      <c r="H21" s="166"/>
      <c r="I21" s="166"/>
      <c r="J21" s="166"/>
      <c r="K21" s="174" t="str">
        <f t="shared" si="5"/>
        <v/>
      </c>
      <c r="L21" s="167" t="str">
        <f t="shared" si="2"/>
        <v xml:space="preserve"> </v>
      </c>
      <c r="O21" s="152">
        <v>46112</v>
      </c>
      <c r="P21" s="152">
        <v>46234</v>
      </c>
      <c r="Q21" s="152">
        <v>46250</v>
      </c>
      <c r="R21" s="152">
        <v>46295</v>
      </c>
    </row>
    <row r="22" spans="2:24" ht="22" customHeight="1" thickBot="1" x14ac:dyDescent="0.4">
      <c r="B22" s="163"/>
      <c r="C22" s="164" t="str">
        <f t="shared" si="3"/>
        <v/>
      </c>
      <c r="D22" s="164" t="str">
        <f t="shared" si="4"/>
        <v/>
      </c>
      <c r="E22" s="165"/>
      <c r="F22" s="166"/>
      <c r="G22" s="166"/>
      <c r="H22" s="166"/>
      <c r="I22" s="166"/>
      <c r="J22" s="166"/>
      <c r="K22" s="174" t="str">
        <f t="shared" si="5"/>
        <v/>
      </c>
      <c r="L22" s="167" t="str">
        <f t="shared" si="2"/>
        <v xml:space="preserve"> </v>
      </c>
    </row>
    <row r="23" spans="2:24" ht="22" customHeight="1" thickBot="1" x14ac:dyDescent="0.4">
      <c r="B23" s="163"/>
      <c r="C23" s="164" t="str">
        <f t="shared" si="3"/>
        <v/>
      </c>
      <c r="D23" s="164" t="str">
        <f t="shared" si="4"/>
        <v/>
      </c>
      <c r="E23" s="165"/>
      <c r="F23" s="166"/>
      <c r="G23" s="166"/>
      <c r="H23" s="166"/>
      <c r="I23" s="166"/>
      <c r="J23" s="166"/>
      <c r="K23" s="174" t="str">
        <f t="shared" si="5"/>
        <v/>
      </c>
      <c r="L23" s="167" t="str">
        <f t="shared" si="2"/>
        <v xml:space="preserve"> </v>
      </c>
      <c r="O23" s="149" t="s">
        <v>173</v>
      </c>
      <c r="P23" s="149"/>
      <c r="Q23" s="149"/>
      <c r="R23" s="149"/>
      <c r="S23" s="149"/>
      <c r="T23" s="149"/>
      <c r="U23" s="149"/>
    </row>
    <row r="24" spans="2:24" ht="22" customHeight="1" x14ac:dyDescent="0.35">
      <c r="B24" s="169"/>
      <c r="C24" s="170" t="str">
        <f t="shared" si="3"/>
        <v/>
      </c>
      <c r="D24" s="170" t="str">
        <f t="shared" si="4"/>
        <v/>
      </c>
      <c r="E24" s="171"/>
      <c r="F24" s="172"/>
      <c r="G24" s="172"/>
      <c r="H24" s="172"/>
      <c r="I24" s="172"/>
      <c r="J24" s="172"/>
      <c r="K24" s="175" t="str">
        <f t="shared" si="5"/>
        <v/>
      </c>
      <c r="L24" s="173" t="str">
        <f t="shared" si="2"/>
        <v xml:space="preserve"> </v>
      </c>
      <c r="O24" s="176">
        <v>44652</v>
      </c>
      <c r="P24" s="176">
        <v>45017</v>
      </c>
      <c r="Q24" s="177">
        <v>45047</v>
      </c>
      <c r="R24" s="177">
        <v>45566</v>
      </c>
      <c r="S24" s="177">
        <v>45597</v>
      </c>
      <c r="T24" s="177">
        <v>45931</v>
      </c>
      <c r="U24" s="177">
        <v>45962</v>
      </c>
    </row>
    <row r="25" spans="2:24" s="57" customFormat="1" ht="16" customHeight="1" thickBot="1" x14ac:dyDescent="0.4">
      <c r="B25" s="56"/>
      <c r="C25" s="56"/>
      <c r="D25" s="56"/>
      <c r="E25" s="56"/>
      <c r="F25" s="56"/>
      <c r="G25" s="56"/>
      <c r="H25" s="56"/>
      <c r="I25" s="56"/>
      <c r="O25" s="39"/>
      <c r="P25" s="39"/>
      <c r="Q25" s="39"/>
      <c r="R25" s="39"/>
      <c r="S25" s="39"/>
      <c r="T25" s="39"/>
      <c r="U25" s="39"/>
    </row>
    <row r="26" spans="2:24" ht="55" customHeight="1" thickBot="1" x14ac:dyDescent="0.4">
      <c r="B26" s="154" t="s">
        <v>118</v>
      </c>
      <c r="C26" s="155" t="s">
        <v>174</v>
      </c>
      <c r="D26" s="155"/>
      <c r="E26" s="155"/>
      <c r="F26" s="155"/>
      <c r="G26" s="155"/>
      <c r="H26" s="155"/>
      <c r="I26" s="155"/>
      <c r="J26" s="155"/>
      <c r="K26" s="155"/>
      <c r="L26" s="155"/>
      <c r="M26" s="155"/>
    </row>
    <row r="27" spans="2:24" ht="2.5" customHeight="1" x14ac:dyDescent="0.35">
      <c r="B27" s="178"/>
      <c r="C27" s="179"/>
      <c r="D27" s="180"/>
      <c r="E27" s="180"/>
      <c r="F27" s="180"/>
      <c r="G27" s="180"/>
      <c r="H27" s="180"/>
      <c r="I27" s="180"/>
      <c r="J27" s="180"/>
      <c r="K27" s="180"/>
      <c r="L27" s="180"/>
      <c r="M27" s="180"/>
      <c r="N27" s="181"/>
    </row>
    <row r="28" spans="2:24" ht="55" customHeight="1" thickBot="1" x14ac:dyDescent="0.4">
      <c r="B28" s="159" t="s">
        <v>80</v>
      </c>
      <c r="C28" s="160" t="s">
        <v>85</v>
      </c>
      <c r="D28" s="160" t="s">
        <v>86</v>
      </c>
      <c r="E28" s="160" t="s">
        <v>67</v>
      </c>
      <c r="F28" s="160" t="s">
        <v>77</v>
      </c>
      <c r="G28" s="160" t="s">
        <v>78</v>
      </c>
      <c r="H28" s="160" t="s">
        <v>81</v>
      </c>
      <c r="I28" s="160" t="s">
        <v>82</v>
      </c>
      <c r="J28" s="160" t="s">
        <v>79</v>
      </c>
      <c r="K28" s="160" t="s">
        <v>171</v>
      </c>
      <c r="L28" s="160" t="s">
        <v>175</v>
      </c>
      <c r="M28" s="161" t="s">
        <v>166</v>
      </c>
    </row>
    <row r="29" spans="2:24" ht="22" customHeight="1" thickBot="1" x14ac:dyDescent="0.4">
      <c r="B29" s="163"/>
      <c r="C29" s="164" t="str">
        <f>IF(AND(B29&gt;=DATE(2024,1,1),B29&lt;=DATE(2024,12,31)),MIN(12,MONTH(B29)-1),"")</f>
        <v/>
      </c>
      <c r="D29" s="164" t="str">
        <f>IF(AND(B29&gt;=DATE(2024,1,1),B29&lt;=DATE(2024,12,31)),12-C29,"")</f>
        <v/>
      </c>
      <c r="E29" s="165"/>
      <c r="F29" s="166"/>
      <c r="G29" s="166"/>
      <c r="H29" s="166"/>
      <c r="I29" s="166"/>
      <c r="J29" s="166"/>
      <c r="K29" s="174" t="str">
        <f>IF(AND($G29&lt;&gt;"",$J29&lt;&gt;""),$G29-$J29/9.5,"")</f>
        <v/>
      </c>
      <c r="L29" s="174" t="str">
        <f>IF(AND($I29&lt;&gt;"",$J29&lt;&gt;""),$I29-$J29/9.5,"")</f>
        <v/>
      </c>
      <c r="M29" s="167" t="str">
        <f>IFERROR((ROUND($K29,2)*$C29*$E29+ROUND($L29,2)*$D29*$E29),"")</f>
        <v/>
      </c>
      <c r="O29" s="149" t="s">
        <v>176</v>
      </c>
      <c r="P29" s="149"/>
      <c r="Q29" s="149"/>
      <c r="R29" s="149"/>
      <c r="S29" s="149"/>
      <c r="T29" s="149"/>
      <c r="U29" s="149"/>
      <c r="V29" s="149"/>
      <c r="W29" s="149"/>
      <c r="X29" s="149"/>
    </row>
    <row r="30" spans="2:24" ht="22" customHeight="1" thickBot="1" x14ac:dyDescent="0.4">
      <c r="B30" s="163"/>
      <c r="C30" s="164" t="str">
        <f t="shared" ref="C30:C32" si="6">IF(AND(B30&gt;=DATE(2024,1,1),B30&lt;=DATE(2024,12,31)),MIN(12,MONTH(B30)-1),"")</f>
        <v/>
      </c>
      <c r="D30" s="164" t="str">
        <f t="shared" ref="D30:D32" si="7">IF(AND(B30&gt;=DATE(2024,1,1),B30&lt;=DATE(2024,12,31)),12-C30,"")</f>
        <v/>
      </c>
      <c r="E30" s="165"/>
      <c r="F30" s="166"/>
      <c r="G30" s="166"/>
      <c r="H30" s="166"/>
      <c r="I30" s="166"/>
      <c r="J30" s="166"/>
      <c r="K30" s="174" t="str">
        <f t="shared" ref="K30:K32" si="8">IF(AND($G30&lt;&gt;"",$J30&lt;&gt;""),$G30-$J30/9.5,"")</f>
        <v/>
      </c>
      <c r="L30" s="174" t="str">
        <f t="shared" ref="L30:L32" si="9">IF(AND($I30&lt;&gt;"",$J30&lt;&gt;""),$I30-$J30/9.5,"")</f>
        <v/>
      </c>
      <c r="M30" s="167" t="str">
        <f t="shared" ref="M30:M32" si="10">IFERROR((ROUND($K30,2)*$C30*$E30+ROUND($L30,2)*$D30*$E30),"")</f>
        <v/>
      </c>
      <c r="O30" s="152">
        <v>44652</v>
      </c>
      <c r="P30" s="152">
        <v>44835</v>
      </c>
      <c r="Q30" s="152">
        <v>45017</v>
      </c>
      <c r="R30" s="152">
        <v>45200</v>
      </c>
      <c r="S30" s="152">
        <v>45383</v>
      </c>
      <c r="T30" s="152">
        <v>45566</v>
      </c>
      <c r="U30" s="152">
        <v>45748</v>
      </c>
      <c r="V30" s="152">
        <v>45931</v>
      </c>
      <c r="W30" s="152">
        <v>46113</v>
      </c>
      <c r="X30" s="152">
        <v>46296</v>
      </c>
    </row>
    <row r="31" spans="2:24" ht="22" customHeight="1" thickBot="1" x14ac:dyDescent="0.4">
      <c r="B31" s="163"/>
      <c r="C31" s="164" t="str">
        <f t="shared" si="6"/>
        <v/>
      </c>
      <c r="D31" s="164" t="str">
        <f t="shared" si="7"/>
        <v/>
      </c>
      <c r="E31" s="165"/>
      <c r="F31" s="166"/>
      <c r="G31" s="166"/>
      <c r="H31" s="166"/>
      <c r="I31" s="166"/>
      <c r="J31" s="166"/>
      <c r="K31" s="174" t="str">
        <f t="shared" si="8"/>
        <v/>
      </c>
      <c r="L31" s="174" t="str">
        <f t="shared" si="9"/>
        <v/>
      </c>
      <c r="M31" s="167" t="str">
        <f t="shared" si="10"/>
        <v/>
      </c>
    </row>
    <row r="32" spans="2:24" ht="22" customHeight="1" x14ac:dyDescent="0.35">
      <c r="B32" s="169"/>
      <c r="C32" s="170" t="str">
        <f t="shared" si="6"/>
        <v/>
      </c>
      <c r="D32" s="170" t="str">
        <f t="shared" si="7"/>
        <v/>
      </c>
      <c r="E32" s="171"/>
      <c r="F32" s="172"/>
      <c r="G32" s="172"/>
      <c r="H32" s="172"/>
      <c r="I32" s="172"/>
      <c r="J32" s="172"/>
      <c r="K32" s="175" t="str">
        <f t="shared" si="8"/>
        <v/>
      </c>
      <c r="L32" s="175" t="str">
        <f t="shared" si="9"/>
        <v/>
      </c>
      <c r="M32" s="173" t="str">
        <f t="shared" si="10"/>
        <v/>
      </c>
    </row>
    <row r="33" spans="2:19" ht="16" customHeight="1" thickBot="1" x14ac:dyDescent="0.4"/>
    <row r="34" spans="2:19" ht="55" customHeight="1" thickBot="1" x14ac:dyDescent="0.4">
      <c r="B34" s="154" t="s">
        <v>177</v>
      </c>
      <c r="C34" s="155" t="s">
        <v>178</v>
      </c>
      <c r="D34" s="155"/>
      <c r="E34" s="155"/>
      <c r="F34" s="155"/>
      <c r="G34" s="155"/>
      <c r="H34" s="155"/>
      <c r="I34" s="155"/>
      <c r="J34" s="156"/>
      <c r="O34" s="56"/>
      <c r="P34" s="56"/>
      <c r="Q34" s="56"/>
      <c r="R34" s="56"/>
      <c r="S34" s="56"/>
    </row>
    <row r="35" spans="2:19" s="56" customFormat="1" ht="2.5" customHeight="1" x14ac:dyDescent="0.35">
      <c r="B35" s="157"/>
      <c r="C35" s="157"/>
      <c r="D35" s="157"/>
      <c r="E35" s="157"/>
      <c r="F35" s="157"/>
      <c r="G35" s="157"/>
      <c r="H35" s="157"/>
      <c r="I35" s="157"/>
      <c r="J35" s="157"/>
      <c r="O35" s="39"/>
      <c r="P35" s="39"/>
      <c r="Q35" s="39"/>
      <c r="R35" s="39"/>
      <c r="S35" s="39"/>
    </row>
    <row r="36" spans="2:19" ht="55" customHeight="1" thickBot="1" x14ac:dyDescent="0.4">
      <c r="B36" s="159" t="s">
        <v>121</v>
      </c>
      <c r="C36" s="160" t="s">
        <v>116</v>
      </c>
      <c r="D36" s="160" t="s">
        <v>67</v>
      </c>
      <c r="E36" s="160" t="s">
        <v>81</v>
      </c>
      <c r="F36" s="160" t="s">
        <v>82</v>
      </c>
      <c r="G36" s="160" t="s">
        <v>79</v>
      </c>
      <c r="H36" s="160" t="s">
        <v>175</v>
      </c>
      <c r="I36" s="161" t="s">
        <v>166</v>
      </c>
    </row>
    <row r="37" spans="2:19" ht="22" customHeight="1" thickBot="1" x14ac:dyDescent="0.4">
      <c r="B37" s="163"/>
      <c r="C37" s="164" t="str">
        <f>IF(AND(B37&gt;=DATE(2026,1,1),B37&lt;=DATE(2026,12,31)),ROUND(DATEDIF(DATE(2026,1,1),B37,"m")+IF(DAY(B37)=DAY(DATE(YEAR(B37),MONTH(B37)+1,0)),1,((DAY(B37)-1)/30)),2),"")</f>
        <v/>
      </c>
      <c r="D37" s="165"/>
      <c r="E37" s="166"/>
      <c r="F37" s="166"/>
      <c r="G37" s="166"/>
      <c r="H37" s="174" t="str">
        <f>IF(AND($F37&lt;&gt;"",$G37&lt;&gt;""),ROUND($F37-$G37/9.5,2),"")</f>
        <v/>
      </c>
      <c r="I37" s="167" t="str">
        <f>IFERROR((ROUND($H37,2)*$C37*$D37)," ")</f>
        <v xml:space="preserve"> </v>
      </c>
    </row>
    <row r="38" spans="2:19" ht="22" customHeight="1" thickBot="1" x14ac:dyDescent="0.4">
      <c r="B38" s="163"/>
      <c r="C38" s="164" t="str">
        <f t="shared" ref="C38:C41" si="11">IF(AND(B38&gt;=DATE(2026,1,1),B38&lt;=DATE(2026,12,31)),ROUND(DATEDIF(DATE(2026,1,1),B38,"m")+IF(DAY(B38)=DAY(DATE(YEAR(B38),MONTH(B38)+1,0)),1,((DAY(B38)-1)/30)),2),"")</f>
        <v/>
      </c>
      <c r="D38" s="165"/>
      <c r="E38" s="166"/>
      <c r="F38" s="166"/>
      <c r="G38" s="166"/>
      <c r="H38" s="174" t="str">
        <f t="shared" ref="H38:H41" si="12">IF(AND($F38&lt;&gt;"",$G38&lt;&gt;""),ROUND($F38-$G38/9.5,2),"")</f>
        <v/>
      </c>
      <c r="I38" s="167" t="str">
        <f t="shared" ref="I38:I41" si="13">IFERROR((ROUND($H38,2)*$C38*$D38)," ")</f>
        <v xml:space="preserve"> </v>
      </c>
    </row>
    <row r="39" spans="2:19" ht="22" customHeight="1" thickBot="1" x14ac:dyDescent="0.4">
      <c r="B39" s="163"/>
      <c r="C39" s="164" t="str">
        <f t="shared" si="11"/>
        <v/>
      </c>
      <c r="D39" s="165"/>
      <c r="E39" s="166"/>
      <c r="F39" s="166"/>
      <c r="G39" s="166"/>
      <c r="H39" s="174" t="str">
        <f t="shared" si="12"/>
        <v/>
      </c>
      <c r="I39" s="167" t="str">
        <f t="shared" si="13"/>
        <v xml:space="preserve"> </v>
      </c>
    </row>
    <row r="40" spans="2:19" ht="22" customHeight="1" thickBot="1" x14ac:dyDescent="0.4">
      <c r="B40" s="163"/>
      <c r="C40" s="164" t="str">
        <f t="shared" si="11"/>
        <v/>
      </c>
      <c r="D40" s="165"/>
      <c r="E40" s="166"/>
      <c r="F40" s="166"/>
      <c r="G40" s="166"/>
      <c r="H40" s="174" t="str">
        <f t="shared" si="12"/>
        <v/>
      </c>
      <c r="I40" s="167" t="str">
        <f t="shared" si="13"/>
        <v xml:space="preserve"> </v>
      </c>
    </row>
    <row r="41" spans="2:19" ht="22" customHeight="1" thickBot="1" x14ac:dyDescent="0.4">
      <c r="B41" s="169"/>
      <c r="C41" s="164" t="str">
        <f t="shared" si="11"/>
        <v/>
      </c>
      <c r="D41" s="171"/>
      <c r="E41" s="172"/>
      <c r="F41" s="172"/>
      <c r="G41" s="172"/>
      <c r="H41" s="175" t="str">
        <f t="shared" si="12"/>
        <v/>
      </c>
      <c r="I41" s="173" t="str">
        <f t="shared" si="13"/>
        <v xml:space="preserve"> </v>
      </c>
    </row>
    <row r="42" spans="2:19" ht="16" customHeight="1" thickBot="1" x14ac:dyDescent="0.4">
      <c r="C42" s="182"/>
      <c r="D42" s="182"/>
      <c r="E42" s="182"/>
    </row>
    <row r="43" spans="2:19" ht="55" customHeight="1" thickBot="1" x14ac:dyDescent="0.4">
      <c r="B43" s="154" t="s">
        <v>4</v>
      </c>
      <c r="C43" s="155" t="s">
        <v>179</v>
      </c>
      <c r="D43" s="155"/>
      <c r="E43" s="155"/>
      <c r="F43" s="155"/>
      <c r="G43" s="155"/>
      <c r="H43" s="155"/>
      <c r="I43" s="155"/>
      <c r="J43" s="155"/>
      <c r="K43" s="155"/>
      <c r="L43" s="156"/>
    </row>
    <row r="44" spans="2:19" s="56" customFormat="1" ht="2.5" customHeight="1" x14ac:dyDescent="0.35">
      <c r="B44" s="157"/>
      <c r="C44" s="157"/>
      <c r="D44" s="157"/>
      <c r="E44" s="157"/>
      <c r="F44" s="157"/>
      <c r="G44" s="157"/>
      <c r="H44" s="157"/>
      <c r="I44" s="157"/>
      <c r="J44" s="157"/>
      <c r="K44" s="157"/>
      <c r="L44" s="157"/>
    </row>
    <row r="45" spans="2:19" ht="55" customHeight="1" thickBot="1" x14ac:dyDescent="0.4">
      <c r="B45" s="159" t="s">
        <v>80</v>
      </c>
      <c r="C45" s="160" t="s">
        <v>122</v>
      </c>
      <c r="D45" s="160" t="s">
        <v>85</v>
      </c>
      <c r="E45" s="160" t="s">
        <v>86</v>
      </c>
      <c r="F45" s="160" t="s">
        <v>67</v>
      </c>
      <c r="G45" s="160" t="s">
        <v>123</v>
      </c>
      <c r="H45" s="160" t="s">
        <v>124</v>
      </c>
      <c r="I45" s="160" t="s">
        <v>125</v>
      </c>
      <c r="J45" s="160" t="s">
        <v>79</v>
      </c>
      <c r="K45" s="161" t="s">
        <v>166</v>
      </c>
    </row>
    <row r="46" spans="2:19" ht="22" customHeight="1" thickBot="1" x14ac:dyDescent="0.4">
      <c r="B46" s="163"/>
      <c r="C46" s="164" t="str">
        <f>IF(B46=DATE(2025,10,1),11,IF(B46=DATE(2025,11,1),12," "))</f>
        <v xml:space="preserve"> </v>
      </c>
      <c r="D46" s="164" t="str">
        <f>IF(B46=DATE(2024,10,1),12,IF(B46=DATE(2024,11,1),12,IF(B46=DATE(2025,10,1),1," ")))</f>
        <v xml:space="preserve"> </v>
      </c>
      <c r="E46" s="191" t="str">
        <f>IF(B46=DATE(2022,4,1),3,IF(B46=DATE(2023,4,1),12,IF(B46=DATE(2023,5,1),10," ")))</f>
        <v xml:space="preserve"> </v>
      </c>
      <c r="F46" s="183"/>
      <c r="G46" s="184"/>
      <c r="H46" s="184"/>
      <c r="I46" s="184"/>
      <c r="J46" s="184"/>
      <c r="K46" s="167" t="str">
        <f>IF(OR(ISBLANK(B46),ISBLANK(F46))," ",IF(AND(OR(B46=DATE(2022,4,1),B46=DATE(2023,4,1),B46=DATE(2023,5,1)),ISNUMBER(E46),ISNUMBER(I46),ISNUMBER(J46)),E46*F46*(I46-(J46/9.5)),IF(AND(OR(B46=DATE(2024,10,1),B46=DATE(2024,11,1)),ISNUMBER(D46),ISNUMBER(H46),ISNUMBER(J46)),D46*F46*(H46-(J46/9.5)),IF(AND(B46=DATE(2025,10,1),ISNUMBER(C46),ISNUMBER(D46),ISNUMBER(G46),ISNUMBER(H46),ISNUMBER(J46)),C46*F46*G46+D46*F46*(H46-(J46/9.5)),IF(AND(B46=DATE(2025,11,1),ISNUMBER(C46),ISNUMBER(G46),ISNUMBER(J46)),C46*F46*G46," ")))))</f>
        <v xml:space="preserve"> </v>
      </c>
    </row>
    <row r="47" spans="2:19" ht="22" customHeight="1" thickBot="1" x14ac:dyDescent="0.4">
      <c r="B47" s="163"/>
      <c r="C47" s="164" t="str">
        <f t="shared" ref="C47:C51" si="14">IF(B47=DATE(2025,10,1),11,IF(B47=DATE(2025,11,1),12," "))</f>
        <v xml:space="preserve"> </v>
      </c>
      <c r="D47" s="164" t="str">
        <f t="shared" ref="D47:D51" si="15">IF(B47=DATE(2024,10,1),12,IF(B47=DATE(2024,11,1),12,IF(B47=DATE(2025,10,1),1," ")))</f>
        <v xml:space="preserve"> </v>
      </c>
      <c r="E47" s="191" t="str">
        <f t="shared" ref="E47:E51" si="16">IF(B47=DATE(2022,4,1),3,IF(B47=DATE(2023,4,1),12,IF(B47=DATE(2023,5,1),10," ")))</f>
        <v xml:space="preserve"> </v>
      </c>
      <c r="F47" s="183"/>
      <c r="G47" s="184"/>
      <c r="H47" s="184"/>
      <c r="I47" s="184"/>
      <c r="J47" s="184"/>
      <c r="K47" s="167" t="str">
        <f t="shared" ref="K47:K51" si="17">IF(OR(ISBLANK(B47),ISBLANK(F47))," ",IF(AND(OR(B47=DATE(2022,4,1),B47=DATE(2023,4,1),B47=DATE(2023,5,1)),ISNUMBER(E47),ISNUMBER(I47),ISNUMBER(J47)),E47*F47*(I47-(J47/9.5)),IF(AND(OR(B47=DATE(2024,10,1),B47=DATE(2024,11,1)),ISNUMBER(D47),ISNUMBER(H47),ISNUMBER(J47)),D47*F47*(H47-(J47/9.5)),IF(AND(B47=DATE(2025,10,1),ISNUMBER(C47),ISNUMBER(D47),ISNUMBER(G47),ISNUMBER(H47),ISNUMBER(J47)),C47*F47*G47+D47*F47*(H47-(J47/9.5)),IF(AND(B47=DATE(2025,11,1),ISNUMBER(C47),ISNUMBER(G47),ISNUMBER(J47)),C47*F47*G47," ")))))</f>
        <v xml:space="preserve"> </v>
      </c>
    </row>
    <row r="48" spans="2:19" ht="22" customHeight="1" thickBot="1" x14ac:dyDescent="0.4">
      <c r="B48" s="163"/>
      <c r="C48" s="164" t="str">
        <f t="shared" si="14"/>
        <v xml:space="preserve"> </v>
      </c>
      <c r="D48" s="164" t="str">
        <f t="shared" si="15"/>
        <v xml:space="preserve"> </v>
      </c>
      <c r="E48" s="191" t="str">
        <f t="shared" si="16"/>
        <v xml:space="preserve"> </v>
      </c>
      <c r="F48" s="183"/>
      <c r="G48" s="184"/>
      <c r="H48" s="184"/>
      <c r="I48" s="184"/>
      <c r="J48" s="184"/>
      <c r="K48" s="167" t="str">
        <f t="shared" si="17"/>
        <v xml:space="preserve"> </v>
      </c>
    </row>
    <row r="49" spans="2:19" ht="22" customHeight="1" thickBot="1" x14ac:dyDescent="0.4">
      <c r="B49" s="163"/>
      <c r="C49" s="164" t="str">
        <f t="shared" si="14"/>
        <v xml:space="preserve"> </v>
      </c>
      <c r="D49" s="164" t="str">
        <f t="shared" si="15"/>
        <v xml:space="preserve"> </v>
      </c>
      <c r="E49" s="191" t="str">
        <f t="shared" si="16"/>
        <v xml:space="preserve"> </v>
      </c>
      <c r="F49" s="183"/>
      <c r="G49" s="184"/>
      <c r="H49" s="184"/>
      <c r="I49" s="184"/>
      <c r="J49" s="184"/>
      <c r="K49" s="167" t="str">
        <f t="shared" si="17"/>
        <v xml:space="preserve"> </v>
      </c>
    </row>
    <row r="50" spans="2:19" ht="22" customHeight="1" thickBot="1" x14ac:dyDescent="0.4">
      <c r="B50" s="163"/>
      <c r="C50" s="164" t="str">
        <f t="shared" si="14"/>
        <v xml:space="preserve"> </v>
      </c>
      <c r="D50" s="164" t="str">
        <f t="shared" si="15"/>
        <v xml:space="preserve"> </v>
      </c>
      <c r="E50" s="191" t="str">
        <f t="shared" si="16"/>
        <v xml:space="preserve"> </v>
      </c>
      <c r="F50" s="183"/>
      <c r="G50" s="184"/>
      <c r="H50" s="184"/>
      <c r="I50" s="184"/>
      <c r="J50" s="184"/>
      <c r="K50" s="167" t="str">
        <f t="shared" si="17"/>
        <v xml:space="preserve"> </v>
      </c>
    </row>
    <row r="51" spans="2:19" ht="22" customHeight="1" thickBot="1" x14ac:dyDescent="0.4">
      <c r="B51" s="169"/>
      <c r="C51" s="170" t="str">
        <f t="shared" si="14"/>
        <v xml:space="preserve"> </v>
      </c>
      <c r="D51" s="170" t="str">
        <f t="shared" si="15"/>
        <v xml:space="preserve"> </v>
      </c>
      <c r="E51" s="192" t="str">
        <f t="shared" si="16"/>
        <v xml:space="preserve"> </v>
      </c>
      <c r="F51" s="185"/>
      <c r="G51" s="186"/>
      <c r="H51" s="184"/>
      <c r="I51" s="184"/>
      <c r="J51" s="186"/>
      <c r="K51" s="167" t="str">
        <f t="shared" si="17"/>
        <v xml:space="preserve"> </v>
      </c>
    </row>
    <row r="52" spans="2:19" ht="16" customHeight="1" thickBot="1" x14ac:dyDescent="0.4"/>
    <row r="53" spans="2:19" ht="55" customHeight="1" thickBot="1" x14ac:dyDescent="0.4">
      <c r="B53" s="154" t="s">
        <v>138</v>
      </c>
      <c r="C53" s="155" t="s">
        <v>180</v>
      </c>
      <c r="D53" s="155"/>
      <c r="E53" s="155"/>
      <c r="F53" s="155"/>
      <c r="G53" s="155"/>
      <c r="H53" s="155"/>
      <c r="I53" s="155"/>
      <c r="J53" s="155"/>
      <c r="K53" s="156"/>
      <c r="S53" s="56"/>
    </row>
    <row r="54" spans="2:19" s="56" customFormat="1" ht="2.5" customHeight="1" x14ac:dyDescent="0.35">
      <c r="B54" s="157"/>
      <c r="C54" s="157"/>
      <c r="D54" s="157"/>
      <c r="E54" s="157"/>
      <c r="F54" s="157"/>
      <c r="G54" s="157"/>
      <c r="H54" s="157"/>
      <c r="I54" s="157"/>
      <c r="J54" s="157"/>
      <c r="K54" s="156"/>
    </row>
    <row r="55" spans="2:19" ht="55" customHeight="1" thickBot="1" x14ac:dyDescent="0.4">
      <c r="B55" s="159" t="s">
        <v>139</v>
      </c>
      <c r="C55" s="160" t="s">
        <v>140</v>
      </c>
      <c r="D55" s="160" t="s">
        <v>141</v>
      </c>
      <c r="E55" s="160" t="s">
        <v>142</v>
      </c>
      <c r="F55" s="160" t="s">
        <v>143</v>
      </c>
      <c r="G55" s="160" t="s">
        <v>144</v>
      </c>
      <c r="H55" s="160" t="s">
        <v>145</v>
      </c>
      <c r="I55" s="160" t="s">
        <v>146</v>
      </c>
      <c r="J55" s="161" t="s">
        <v>166</v>
      </c>
    </row>
    <row r="56" spans="2:19" ht="22" customHeight="1" thickBot="1" x14ac:dyDescent="0.4">
      <c r="B56" s="163"/>
      <c r="C56" s="164" t="str">
        <f>IF(ISBLANK(B56),"",IF(B56=DATE(2025,4,1),3,IF(B56=DATE(2025,10,1),9,IF(OR(B56=DATE(2026,4,1),B56=DATE(2026,10,1)),IF(B56=DATE(2026,4,1),9,3)," "))))</f>
        <v/>
      </c>
      <c r="D56" s="164" t="str">
        <f>IF(ISBLANK(B56),"",IF(B56=DATE(2024,4,1),3,IF(B56=DATE(2024,10,1),9,IF(OR(B56=DATE(2025,4,1),B56=DATE(2025,10,1)),IF(B56=DATE(2025,4,1),9,3)," "))))</f>
        <v/>
      </c>
      <c r="E56" s="164" t="str">
        <f>IF(ISBLANK(B56),"",IF(B56=DATE(2022,4,1),3,IF(B56=DATE(2022,10,1),9,IF(OR(B56=DATE(2023,4,1),B56=DATE(2023,10,1)),12,IF(B56=DATE(2024,4,1),9,IF(B56=DATE(2024,10,1),3," "))))))</f>
        <v/>
      </c>
      <c r="F56" s="183"/>
      <c r="G56" s="184"/>
      <c r="H56" s="184"/>
      <c r="I56" s="184"/>
      <c r="J56" s="167" t="str">
        <f>IF(OR(ISBLANK(B56),ISBLANK(F56)),"",ROUND(SUM(IF(C56&lt;&gt;" ",F56*G56*C56,0),IF(D56&lt;&gt;" ",F56*H56*D56,0),IF(E56&lt;&gt;" ",F56*I56*E56,0)),0))</f>
        <v/>
      </c>
    </row>
    <row r="57" spans="2:19" ht="22" customHeight="1" thickBot="1" x14ac:dyDescent="0.4">
      <c r="B57" s="163"/>
      <c r="C57" s="164" t="str">
        <f t="shared" ref="C57:C65" si="18">IF(ISBLANK(B57),"",IF(B57=DATE(2025,4,1),3,IF(B57=DATE(2025,10,1),9,IF(OR(B57=DATE(2026,4,1),B57=DATE(2026,10,1)),IF(B57=DATE(2026,4,1),9,3)," "))))</f>
        <v/>
      </c>
      <c r="D57" s="164" t="str">
        <f t="shared" ref="D57:D65" si="19">IF(ISBLANK(B57),"",IF(B57=DATE(2024,4,1),3,IF(B57=DATE(2024,10,1),9,IF(OR(B57=DATE(2025,4,1),B57=DATE(2025,10,1)),IF(B57=DATE(2025,4,1),9,3)," "))))</f>
        <v/>
      </c>
      <c r="E57" s="164" t="str">
        <f t="shared" ref="E57:E65" si="20">IF(ISBLANK(B57),"",IF(B57=DATE(2022,4,1),3,IF(B57=DATE(2022,10,1),9,IF(OR(B57=DATE(2023,4,1),B57=DATE(2023,10,1)),12,IF(B57=DATE(2024,4,1),9,IF(B57=DATE(2024,10,1),3," "))))))</f>
        <v/>
      </c>
      <c r="F57" s="183"/>
      <c r="G57" s="184"/>
      <c r="H57" s="184"/>
      <c r="I57" s="184"/>
      <c r="J57" s="167" t="str">
        <f t="shared" ref="J57:J65" si="21">IF(OR(ISBLANK(B57),ISBLANK(F57)),"",ROUND(SUM(IF(C57&lt;&gt;" ",F57*G57*C57,0),IF(D57&lt;&gt;" ",F57*H57*D57,0),IF(E57&lt;&gt;" ",F57*I57*E57,0)),0))</f>
        <v/>
      </c>
    </row>
    <row r="58" spans="2:19" ht="22" customHeight="1" thickBot="1" x14ac:dyDescent="0.4">
      <c r="B58" s="163"/>
      <c r="C58" s="164" t="str">
        <f t="shared" si="18"/>
        <v/>
      </c>
      <c r="D58" s="164" t="str">
        <f t="shared" si="19"/>
        <v/>
      </c>
      <c r="E58" s="164" t="str">
        <f t="shared" si="20"/>
        <v/>
      </c>
      <c r="F58" s="183"/>
      <c r="G58" s="184"/>
      <c r="H58" s="184"/>
      <c r="I58" s="184"/>
      <c r="J58" s="167" t="str">
        <f t="shared" si="21"/>
        <v/>
      </c>
    </row>
    <row r="59" spans="2:19" ht="22" customHeight="1" thickBot="1" x14ac:dyDescent="0.4">
      <c r="B59" s="163"/>
      <c r="C59" s="164" t="str">
        <f t="shared" si="18"/>
        <v/>
      </c>
      <c r="D59" s="164" t="str">
        <f t="shared" si="19"/>
        <v/>
      </c>
      <c r="E59" s="164" t="str">
        <f t="shared" si="20"/>
        <v/>
      </c>
      <c r="F59" s="183"/>
      <c r="G59" s="184"/>
      <c r="H59" s="184"/>
      <c r="I59" s="184"/>
      <c r="J59" s="167" t="str">
        <f t="shared" si="21"/>
        <v/>
      </c>
    </row>
    <row r="60" spans="2:19" ht="22" customHeight="1" thickBot="1" x14ac:dyDescent="0.4">
      <c r="B60" s="163"/>
      <c r="C60" s="164" t="str">
        <f t="shared" si="18"/>
        <v/>
      </c>
      <c r="D60" s="164" t="str">
        <f t="shared" si="19"/>
        <v/>
      </c>
      <c r="E60" s="164" t="str">
        <f t="shared" si="20"/>
        <v/>
      </c>
      <c r="F60" s="183"/>
      <c r="G60" s="184"/>
      <c r="H60" s="184"/>
      <c r="I60" s="184"/>
      <c r="J60" s="167" t="str">
        <f t="shared" si="21"/>
        <v/>
      </c>
    </row>
    <row r="61" spans="2:19" ht="22" customHeight="1" thickBot="1" x14ac:dyDescent="0.4">
      <c r="B61" s="163"/>
      <c r="C61" s="164" t="str">
        <f t="shared" si="18"/>
        <v/>
      </c>
      <c r="D61" s="164" t="str">
        <f t="shared" si="19"/>
        <v/>
      </c>
      <c r="E61" s="164" t="str">
        <f t="shared" si="20"/>
        <v/>
      </c>
      <c r="F61" s="183"/>
      <c r="G61" s="184"/>
      <c r="H61" s="184"/>
      <c r="I61" s="184"/>
      <c r="J61" s="167" t="str">
        <f t="shared" si="21"/>
        <v/>
      </c>
    </row>
    <row r="62" spans="2:19" ht="22" customHeight="1" thickBot="1" x14ac:dyDescent="0.4">
      <c r="B62" s="163"/>
      <c r="C62" s="164" t="str">
        <f t="shared" si="18"/>
        <v/>
      </c>
      <c r="D62" s="164" t="str">
        <f t="shared" si="19"/>
        <v/>
      </c>
      <c r="E62" s="164" t="str">
        <f t="shared" si="20"/>
        <v/>
      </c>
      <c r="F62" s="183"/>
      <c r="G62" s="184"/>
      <c r="H62" s="184"/>
      <c r="I62" s="184"/>
      <c r="J62" s="167" t="str">
        <f t="shared" si="21"/>
        <v/>
      </c>
    </row>
    <row r="63" spans="2:19" ht="22" customHeight="1" thickBot="1" x14ac:dyDescent="0.4">
      <c r="B63" s="163"/>
      <c r="C63" s="164" t="str">
        <f t="shared" si="18"/>
        <v/>
      </c>
      <c r="D63" s="164" t="str">
        <f t="shared" si="19"/>
        <v/>
      </c>
      <c r="E63" s="164" t="str">
        <f t="shared" si="20"/>
        <v/>
      </c>
      <c r="F63" s="183"/>
      <c r="G63" s="184"/>
      <c r="H63" s="184"/>
      <c r="I63" s="184"/>
      <c r="J63" s="167" t="str">
        <f t="shared" si="21"/>
        <v/>
      </c>
    </row>
    <row r="64" spans="2:19" ht="22" customHeight="1" thickBot="1" x14ac:dyDescent="0.4">
      <c r="B64" s="163"/>
      <c r="C64" s="164" t="str">
        <f t="shared" si="18"/>
        <v/>
      </c>
      <c r="D64" s="164" t="str">
        <f t="shared" si="19"/>
        <v/>
      </c>
      <c r="E64" s="164" t="str">
        <f t="shared" si="20"/>
        <v/>
      </c>
      <c r="F64" s="183"/>
      <c r="G64" s="184"/>
      <c r="H64" s="184"/>
      <c r="I64" s="184"/>
      <c r="J64" s="167" t="str">
        <f t="shared" si="21"/>
        <v/>
      </c>
    </row>
    <row r="65" spans="2:10" ht="22" customHeight="1" x14ac:dyDescent="0.35">
      <c r="B65" s="169"/>
      <c r="C65" s="170" t="str">
        <f t="shared" si="18"/>
        <v/>
      </c>
      <c r="D65" s="170" t="str">
        <f t="shared" si="19"/>
        <v/>
      </c>
      <c r="E65" s="170" t="str">
        <f t="shared" si="20"/>
        <v/>
      </c>
      <c r="F65" s="185"/>
      <c r="G65" s="186"/>
      <c r="H65" s="186"/>
      <c r="I65" s="186"/>
      <c r="J65" s="173" t="str">
        <f t="shared" si="21"/>
        <v/>
      </c>
    </row>
  </sheetData>
  <sheetProtection sheet="1" objects="1" scenarios="1"/>
  <mergeCells count="18">
    <mergeCell ref="O23:U23"/>
    <mergeCell ref="C26:M26"/>
    <mergeCell ref="O29:X29"/>
    <mergeCell ref="C34:I34"/>
    <mergeCell ref="C43:K43"/>
    <mergeCell ref="C53:J53"/>
    <mergeCell ref="I8:M8"/>
    <mergeCell ref="O8:S8"/>
    <mergeCell ref="I9:M14"/>
    <mergeCell ref="O11:S11"/>
    <mergeCell ref="C16:L16"/>
    <mergeCell ref="O20:R20"/>
    <mergeCell ref="C3:D3"/>
    <mergeCell ref="J3:L3"/>
    <mergeCell ref="O3:T3"/>
    <mergeCell ref="C4:D4"/>
    <mergeCell ref="J4:L4"/>
    <mergeCell ref="C6:G6"/>
  </mergeCells>
  <conditionalFormatting sqref="B9:B14">
    <cfRule type="expression" dxfId="71" priority="3">
      <formula>AND(B9&lt;&gt;"",COUNTIF($O$4:$T$4,B9)=0,YEAR(B9)=2026)</formula>
    </cfRule>
  </conditionalFormatting>
  <conditionalFormatting sqref="B19:B24">
    <cfRule type="expression" dxfId="70" priority="4">
      <formula>AND(B19&lt;&gt;"",COUNTIF($O$9:$S$9,B19)=0,YEAR(B19)=2025)</formula>
    </cfRule>
  </conditionalFormatting>
  <conditionalFormatting sqref="B29:B32">
    <cfRule type="expression" dxfId="69" priority="2">
      <formula>AND(B29&lt;&gt;"",COUNTIF($O$12:$S$12,B29)=0,YEAR(B29)=2024)</formula>
    </cfRule>
  </conditionalFormatting>
  <conditionalFormatting sqref="B37:B41">
    <cfRule type="expression" dxfId="68" priority="1">
      <formula>AND(B37&lt;&gt;"",COUNTIF($O$21:$R$21,B37)=0,YEAR(B37)=2026)</formula>
    </cfRule>
  </conditionalFormatting>
  <dataValidations count="17">
    <dataValidation type="decimal" operator="lessThan" allowBlank="1" showInputMessage="1" showErrorMessage="1" errorTitle="Ungültiger Wert" error="Bitte geben Sie die Ø monatlichen Arbeitgeber-Bruttokosten für eine Pflegefachkraft an._x000a_" prompt="Bitte geben Sie die durchschnittlichen monatlichen Arbeitgeber-Bruttokosten einer examinierten Pflegefachkraft ohne Zusatzfunktion und/oder ohne Leitungsfunktion zum Zeitpunkt der Meldung bezogen auf eine Vollkraft an." sqref="J46:J51" xr:uid="{3D4D9106-E35A-4136-A264-814C2D0DD264}">
      <formula1>10000</formula1>
    </dataValidation>
    <dataValidation type="decimal" operator="lessThan" allowBlank="1" showInputMessage="1" showErrorMessage="1" errorTitle="Ungültige Arbeitgeber-Bruttok." error="Bitte geben Sie die Ø monatlichen Arbeitgeber-Bruttokosten je Auszubildendem an. Die Arbeitgeber-Bruttokosten sind ca. 25 % höher als die Ausbildungsvergütungen." prompt="Geben Sie bitte die Ø monatlichen Arbeitgeber-Bruttokosten für eine/n Teilzauszubildende/n ein. Die AG-Bruttokosten sind ca. 25 % höher als die Ausbildungsvergütungen. Für geförderte Auszubildende geben Sie bitte die AG-Bruttokosten ohne die Förderung an!" sqref="G46:I51" xr:uid="{3455942C-2A51-4422-97CC-FE7E7BE12F49}">
      <formula1>2000</formula1>
    </dataValidation>
    <dataValidation type="list" allowBlank="1" showInputMessage="1" showErrorMessage="1" errorTitle="Ungültiges Datum" error="Kein Beginn von Teilzeitauszubildenden an diesem Datum. Bitte wählen Sie ein vorgegebenes Datum aus. Ein Beginn in 2026 können Sie in &quot;1. Ausbildungsjahr&quot; eintragen!" promptTitle="Teilzeit" prompt="Bitte geben Sie den Ausbil-dungsbeginn an" sqref="B46:B51" xr:uid="{832BA521-3856-409A-AAD5-4E9EB2768B17}">
      <formula1>$O$24:$U$24</formula1>
    </dataValidation>
    <dataValidation type="list" errorStyle="warning" allowBlank="1" showInputMessage="1" showErrorMessage="1" errorTitle="Ungültiges Datum" error="Kein Ende in Bremen an diesem Datum." promptTitle="Ausbildungsende 2026 " prompt="Bitte geben Sie das Ausbildungsende an._x000a_" sqref="B37:B41" xr:uid="{D9BFC96E-FFD3-48E0-BC10-F43EA79D2F45}">
      <formula1>$O$21:$R$21</formula1>
    </dataValidation>
    <dataValidation type="list" errorStyle="warning" allowBlank="1" showInputMessage="1" showErrorMessage="1" errorTitle="Ungültiges Datum" error="Kein Kursbeginn in Bremen an diesem Datum." promptTitle="Ausbildungsbeginn 2025" prompt="Bitte geben Sie den geplanten oder bereits realisierten Ausbildungsbeginn in 2025 an_x000a_" sqref="B19:B24" xr:uid="{6A28C7FC-F339-4DAC-8F0B-2E4C80BFA1D3}">
      <formula1>$O$9:$S$9</formula1>
    </dataValidation>
    <dataValidation type="list" errorStyle="warning" allowBlank="1" showInputMessage="1" showErrorMessage="1" errorTitle="Ungültiges Datum" error="Kein Kursbeginn in Bremen an diesem Datum." promptTitle="Ausbildungsbeginn 2026" prompt="Bitte geben Sie den geplanten Ausbildungsbeginn in 2026 an._x000a__x000a_" sqref="B9:B14" xr:uid="{97F9F005-E447-4A41-987B-54AAC61A3EEF}">
      <formula1>$O$4:$T$4</formula1>
    </dataValidation>
    <dataValidation type="decimal" operator="lessThan" allowBlank="1" showInputMessage="1" showErrorMessage="1" errorTitle="Ungültige Ausbildungsvergütung" error="Bitte geben Sie die Ø monatliche Ausbildungsvergütung für nur eine/n Auszubildende/n an. Für geförderte Auszubildende geben Sie bitte die Ausbildungsvergütung lt. Ausbildungsvertrag an." prompt="Geben Sie bitte die Ø Ausbildungsvergütung für eine/n Auszubildende/n pro Monat ein._x000a_" sqref="E9:E14 F19:F24" xr:uid="{4096317D-C1B6-4827-867A-C231D7C4B3A4}">
      <formula1>2100</formula1>
    </dataValidation>
    <dataValidation type="list" allowBlank="1" showInputMessage="1" showErrorMessage="1" errorTitle="Studienbeginn" error="Bitte wählen Sie den Beginn des Studiums aus." promptTitle="Studienbeginn" prompt="Wählen Sie den Beginn des Studiums aus." sqref="B56:B65" xr:uid="{88814D2E-F7EF-4272-A869-A6FBC720BFCB}">
      <formula1>$O$30:$X$30</formula1>
    </dataValidation>
    <dataValidation type="list" errorStyle="warning" allowBlank="1" showInputMessage="1" showErrorMessage="1" errorTitle="Ungültiges Datum" error="Kein Kursbeginn in Bremen an diesem Datum." promptTitle="Ausbildungsbeginn 2024" prompt="Bitte geben Sie den Ausbildungsbeginn in 2024 an_x000a_" sqref="B29:B32" xr:uid="{365D7988-3D5E-4E0E-BBE0-2312E3A0DD2D}">
      <formula1>$O$12:$S$12</formula1>
    </dataValidation>
    <dataValidation type="decimal" operator="lessThan" allowBlank="1" showInputMessage="1" showErrorMessage="1" errorTitle="Ungültige Ausbildungsvergütung" error="Bitte geben Sie die Ø monatliche Ausbildungsvergütung für nur eine/n Auszubildende/n an. Für geförderte Auszubildende geben Sie bitte die Ausbildungsvergütung lt. Ausbildungsvertrag an." prompt="Geben Sie bitte die Ø Ausbildungsvergütung für eine/n Auszubildende/n pro Monat ein._x000a_" sqref="E37:E41 F29:F32" xr:uid="{ABE2764D-10AF-42D8-91F8-58C573676041}">
      <formula1>2200</formula1>
    </dataValidation>
    <dataValidation type="custom" allowBlank="1" showInputMessage="1" showErrorMessage="1" errorTitle="ungültige Ausbildungsvergütung" error="Bitte geben Sie die monatliche Ausbildungsvergütung im 2. Lehrjahr ein. Diese muss höher als die Ausbildungsvergütung im 1. Lehrjahr sein." prompt="Geben Sie bitte die Ø Ausbildungsvergütung für eine/n Auszubildende/n pro Monat ein._x000a_" sqref="H19:H24" xr:uid="{4D9D540F-6F36-4DC5-823E-52D82772FFCB}">
      <formula1>H19&gt;F19</formula1>
    </dataValidation>
    <dataValidation type="custom" allowBlank="1" showInputMessage="1" showErrorMessage="1" errorTitle="ungültige Ausbildungsvergütung" error="Bitte geben Sie die monatliche Ausbildungsvergütung im 3. Lehrjahr ein. Diese muss höher als die Ausbildungsvergütung im 2. Lehrjahr sein." prompt="Geben Sie bitte die Ø Ausbildungsvergütung für eine/n Auszubildende/n pro Monat ein._x000a_" sqref="H29:H32" xr:uid="{BB4A036A-3A0B-4AB8-8FFD-DAD62A0E2BF8}">
      <formula1>H29&gt;F29</formula1>
    </dataValidation>
    <dataValidation type="custom" allowBlank="1" showInputMessage="1" showErrorMessage="1" errorTitle="ungültige Arbeitgeber-Bruttok." error="Bitte geben Sie die Ø monatlichen Arbeitgeber-Bruttokosten je Auszubildendem an. Die Arbeitgeber-Bruttokosten sind ca. 25 % höher als die Ausbildungsvergütungen." prompt="Geben Sie bitte die Ø monatlichen Arbeitgeber-Bruttokosten für eine/n Auszubildende/n ein. Die AG-Bruttokosten sind ca. 25 % höher als die Ausbildungsvergütungen. Für geförderte Auszubildende geben Sie bitte die AG-Bruttokosten ohne die Förderung an!_x000a_" sqref="G29:G32 F9:F14 G19:G24 F37:F41" xr:uid="{A0A3D721-01A6-473C-BB86-58A6719D2A78}">
      <formula1>F9&gt;E9</formula1>
    </dataValidation>
    <dataValidation type="custom" allowBlank="1" showInputMessage="1" showErrorMessage="1" errorTitle="ungültige Arbeitgeber-Bruttok." error="Bitte geben Sie die monatlichen Arbeitgeber-Bruttokosten im 2. Lehrjahr ein. Diese müssen höher als die Arbeitgeber-Bruttokosten im 1. Lehrjahr sein." prompt="Geben Sie bitte die Ø monatlichen Arbeitgeber-Bruttokosten für eine/n Auszubildende/n ein. Die AG-Bruttokosten sind ca. 25 % höher als die Ausbildungsvergütungen. Für geförderte Auszubildende geben Sie bitte die AG-Bruttokosten ohne die Förderung an!_x000a_" sqref="I19:I24" xr:uid="{E306D150-670E-4BA6-BA50-67949375F89D}">
      <formula1>I19&gt;G19</formula1>
    </dataValidation>
    <dataValidation type="custom" allowBlank="1" showInputMessage="1" showErrorMessage="1" errorTitle="ungültige Arbeitgeber-Bruttok." error="Bitte geben Sie die monatlichen Arbeitgeber-Bruttokosten im 3. Lehrjahr ein. Diese müssen höher als die Arbeitgeber-Bruttokosten im 2. Lehrjahr sein." prompt="Geben Sie bitte die Ø monatlichen Arbeitgeber-Bruttokosten für eine/n Auszubildende/n ein. Die AG-Bruttokosten sind ca. 25 % höher als die Ausbildungsvergütungen. Für geförderte Auszubildende geben Sie bitte die AG-Bruttokosten ohne die Förderung an!_x000a_" sqref="I29:I32" xr:uid="{C7913F42-472B-4586-A727-FF32F4F90FD1}">
      <formula1>I29&gt;G29</formula1>
    </dataValidation>
    <dataValidation type="decimal" operator="lessThan" allowBlank="1" showInputMessage="1" showErrorMessage="1" errorTitle="ungültiger Wert" error="Bitte geben Sie die Ø monatlichen Arbeitgeber-Bruttokosten für eine Pflegefachkraft an." prompt="Bitte geben Sie die durchschnittlichen monatlichen Arbeitgeber-Bruttokosten einer examinierten Pflegefachkraft ohne Zusatzfunktion und/oder ohne Leitungsfunktion zum Zeitpunkt der Meldung bezogen auf eine Vollkraft an._x000a_" sqref="J19:J24 J29:J32" xr:uid="{60BE548F-3ED9-479A-9EFC-1B53FC1BC732}">
      <formula1>10000</formula1>
    </dataValidation>
    <dataValidation type="decimal" operator="lessThan" allowBlank="1" showInputMessage="1" showErrorMessage="1" errorTitle="ungültiger Wert" error="Bitte geben Sie die Ø monatlichen Arbeitgeber-Bruttokosten für eine Pflegefachkraft an._x000a_" prompt="Bitte geben Sie die durchschnittlichen monatlichen Arbeitgeber-Bruttokosten einer examinierten Pflegefachkraft ohne Zusatzfunktion und/oder ohne Leitungsfunktion zum Zeitpunkt der Meldung bezogen auf eine Vollkraft an._x000a_" sqref="G37:G41" xr:uid="{3B3317D1-66DA-4E5A-AFCE-6D52C6DF7760}">
      <formula1>10000</formula1>
    </dataValidation>
  </dataValidations>
  <pageMargins left="0.51181102362204722" right="0.51181102362204722" top="0.74803149606299213" bottom="0.74803149606299213" header="0.31496062992125984" footer="0.31496062992125984"/>
  <pageSetup paperSize="9" scale="44" fitToHeight="0" orientation="landscape" r:id="rId1"/>
  <headerFooter>
    <oddFooter>&amp;C&amp;"-,Fett"&amp;14Erhebung 2026 - Pflegeausbildungsfonds</oddFooter>
  </headerFooter>
  <ignoredErrors>
    <ignoredError sqref="C2:C4 C46:E51 C56:E65" unlockedFormula="1"/>
    <ignoredError sqref="C37:C41" calculatedColumn="1"/>
  </ignoredErrors>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38"/>
  <sheetViews>
    <sheetView showGridLines="0" topLeftCell="A7" zoomScaleNormal="100" workbookViewId="0">
      <selection activeCell="E32" sqref="E32:I32"/>
    </sheetView>
  </sheetViews>
  <sheetFormatPr baseColWidth="10" defaultColWidth="11.453125" defaultRowHeight="14.5" x14ac:dyDescent="0.35"/>
  <cols>
    <col min="1" max="3" width="11.453125" style="39"/>
    <col min="4" max="4" width="3.7265625" style="39" customWidth="1"/>
    <col min="5" max="5" width="11.453125" style="39"/>
    <col min="6" max="6" width="3.7265625" style="39" customWidth="1"/>
    <col min="7" max="8" width="11.453125" style="39"/>
    <col min="9" max="9" width="9.453125" style="39" customWidth="1"/>
    <col min="10" max="16384" width="11.453125" style="39"/>
  </cols>
  <sheetData>
    <row r="1" spans="1:9" ht="15.5" x14ac:dyDescent="0.35">
      <c r="A1" s="38" t="s">
        <v>0</v>
      </c>
      <c r="B1" s="2"/>
      <c r="C1" s="2"/>
      <c r="D1" s="2"/>
      <c r="E1" s="2"/>
      <c r="F1" s="2"/>
      <c r="G1" s="2"/>
      <c r="H1" s="2"/>
      <c r="I1" s="2"/>
    </row>
    <row r="2" spans="1:9" x14ac:dyDescent="0.35">
      <c r="A2" s="40" t="s">
        <v>13</v>
      </c>
      <c r="B2" s="2"/>
      <c r="C2" s="2"/>
      <c r="D2" s="2"/>
      <c r="E2" s="2"/>
      <c r="F2" s="2"/>
      <c r="G2" s="2"/>
      <c r="H2" s="2"/>
      <c r="I2" s="2"/>
    </row>
    <row r="3" spans="1:9" x14ac:dyDescent="0.35">
      <c r="A3" s="2"/>
      <c r="B3" s="2"/>
      <c r="C3" s="2"/>
      <c r="D3" s="2"/>
      <c r="E3" s="2"/>
      <c r="F3" s="2"/>
      <c r="G3" s="2"/>
      <c r="H3" s="2"/>
      <c r="I3" s="2"/>
    </row>
    <row r="4" spans="1:9" x14ac:dyDescent="0.35">
      <c r="A4" s="2"/>
      <c r="B4" s="2"/>
      <c r="C4" s="2"/>
      <c r="D4" s="2"/>
      <c r="E4" s="2"/>
      <c r="F4" s="2"/>
      <c r="G4" s="2"/>
      <c r="H4" s="2"/>
      <c r="I4" s="2"/>
    </row>
    <row r="5" spans="1:9" ht="15.75" customHeight="1" x14ac:dyDescent="0.35">
      <c r="A5" s="2"/>
      <c r="B5" s="2"/>
      <c r="C5" s="2"/>
      <c r="D5" s="2"/>
      <c r="E5" s="2"/>
      <c r="F5" s="2"/>
      <c r="G5" s="2"/>
      <c r="H5" s="2"/>
      <c r="I5" s="2"/>
    </row>
    <row r="6" spans="1:9" x14ac:dyDescent="0.35">
      <c r="A6" s="2"/>
      <c r="B6" s="2"/>
      <c r="C6" s="2"/>
      <c r="D6" s="2"/>
      <c r="E6" s="2"/>
      <c r="F6" s="2"/>
      <c r="G6" s="2"/>
      <c r="H6" s="2"/>
      <c r="I6" s="2"/>
    </row>
    <row r="7" spans="1:9" x14ac:dyDescent="0.35">
      <c r="A7" s="40" t="s">
        <v>0</v>
      </c>
      <c r="B7" s="2"/>
      <c r="C7" s="2"/>
      <c r="D7" s="2"/>
      <c r="E7" s="2"/>
      <c r="F7" s="2"/>
      <c r="G7" s="2"/>
      <c r="H7" s="2"/>
      <c r="I7" s="2"/>
    </row>
    <row r="8" spans="1:9" x14ac:dyDescent="0.35">
      <c r="A8" s="40" t="s">
        <v>12</v>
      </c>
      <c r="B8" s="2"/>
      <c r="C8" s="2"/>
      <c r="D8" s="2"/>
      <c r="E8" s="2"/>
      <c r="F8" s="2"/>
      <c r="G8" s="2"/>
      <c r="H8" s="2"/>
      <c r="I8" s="2"/>
    </row>
    <row r="9" spans="1:9" x14ac:dyDescent="0.35">
      <c r="A9" s="40" t="s">
        <v>1</v>
      </c>
      <c r="B9" s="2"/>
      <c r="C9" s="2"/>
      <c r="D9" s="2"/>
      <c r="E9" s="2"/>
      <c r="F9" s="2"/>
      <c r="G9" s="2"/>
      <c r="H9" s="2"/>
      <c r="I9" s="2"/>
    </row>
    <row r="10" spans="1:9" x14ac:dyDescent="0.35">
      <c r="A10" s="40" t="s">
        <v>2</v>
      </c>
      <c r="B10" s="2"/>
      <c r="C10" s="2"/>
      <c r="D10" s="2"/>
      <c r="E10" s="2"/>
      <c r="F10" s="2"/>
      <c r="G10" s="2"/>
      <c r="H10" s="2"/>
      <c r="I10" s="2"/>
    </row>
    <row r="11" spans="1:9" x14ac:dyDescent="0.35">
      <c r="A11" s="2"/>
      <c r="B11" s="2"/>
      <c r="C11" s="2"/>
      <c r="D11" s="2"/>
      <c r="E11" s="2"/>
      <c r="F11" s="2"/>
      <c r="G11" s="2"/>
      <c r="H11" s="2"/>
      <c r="I11" s="2"/>
    </row>
    <row r="12" spans="1:9" ht="22.5" customHeight="1" x14ac:dyDescent="0.35">
      <c r="A12" s="92" t="s">
        <v>15</v>
      </c>
      <c r="B12" s="92"/>
      <c r="C12" s="92"/>
      <c r="D12" s="92"/>
      <c r="E12" s="92"/>
      <c r="F12" s="92"/>
      <c r="G12" s="92"/>
      <c r="H12" s="92"/>
      <c r="I12" s="92"/>
    </row>
    <row r="13" spans="1:9" ht="15" thickBot="1" x14ac:dyDescent="0.4">
      <c r="A13" s="2"/>
      <c r="B13" s="2"/>
      <c r="C13" s="2"/>
      <c r="D13" s="2"/>
      <c r="E13" s="2"/>
      <c r="F13" s="2"/>
      <c r="G13" s="2"/>
      <c r="H13" s="2"/>
      <c r="I13" s="2"/>
    </row>
    <row r="14" spans="1:9" ht="24.75" customHeight="1" thickTop="1" x14ac:dyDescent="0.35">
      <c r="A14" s="96" t="s">
        <v>11</v>
      </c>
      <c r="B14" s="97"/>
      <c r="C14" s="97"/>
      <c r="D14" s="97"/>
      <c r="E14" s="97"/>
      <c r="F14" s="97"/>
      <c r="G14" s="97"/>
      <c r="H14" s="97"/>
      <c r="I14" s="98"/>
    </row>
    <row r="15" spans="1:9" ht="15" thickBot="1" x14ac:dyDescent="0.4">
      <c r="A15" s="41"/>
      <c r="B15" s="42"/>
      <c r="C15" s="42"/>
      <c r="D15" s="42"/>
      <c r="E15" s="42"/>
      <c r="F15" s="42"/>
      <c r="G15" s="42"/>
      <c r="H15" s="42"/>
      <c r="I15" s="43"/>
    </row>
    <row r="16" spans="1:9" ht="15" customHeight="1" thickTop="1" x14ac:dyDescent="0.35">
      <c r="A16" s="105" t="s">
        <v>57</v>
      </c>
      <c r="B16" s="106"/>
      <c r="C16" s="107"/>
      <c r="D16" s="193">
        <f>IK</f>
        <v>0</v>
      </c>
      <c r="E16" s="194"/>
      <c r="F16" s="194"/>
      <c r="G16" s="194"/>
      <c r="H16" s="194"/>
      <c r="I16" s="195"/>
    </row>
    <row r="17" spans="1:9" ht="15" thickBot="1" x14ac:dyDescent="0.4">
      <c r="A17" s="108"/>
      <c r="B17" s="109"/>
      <c r="C17" s="110"/>
      <c r="D17" s="196"/>
      <c r="E17" s="197"/>
      <c r="F17" s="197"/>
      <c r="G17" s="197"/>
      <c r="H17" s="197"/>
      <c r="I17" s="198"/>
    </row>
    <row r="18" spans="1:9" ht="15.5" thickTop="1" thickBot="1" x14ac:dyDescent="0.4">
      <c r="A18" s="102"/>
      <c r="B18" s="103"/>
      <c r="C18" s="103"/>
      <c r="D18" s="103"/>
      <c r="E18" s="103"/>
      <c r="F18" s="103"/>
      <c r="G18" s="103"/>
      <c r="H18" s="103"/>
      <c r="I18" s="104"/>
    </row>
    <row r="19" spans="1:9" ht="15" thickTop="1" x14ac:dyDescent="0.35">
      <c r="A19" s="111" t="s">
        <v>114</v>
      </c>
      <c r="B19" s="112"/>
      <c r="C19" s="113"/>
      <c r="D19" s="199">
        <f>Name_Einrichtung</f>
        <v>0</v>
      </c>
      <c r="E19" s="200"/>
      <c r="F19" s="200"/>
      <c r="G19" s="200"/>
      <c r="H19" s="200"/>
      <c r="I19" s="201"/>
    </row>
    <row r="20" spans="1:9" ht="15" thickBot="1" x14ac:dyDescent="0.4">
      <c r="A20" s="114"/>
      <c r="B20" s="115"/>
      <c r="C20" s="116"/>
      <c r="D20" s="202"/>
      <c r="E20" s="203"/>
      <c r="F20" s="203"/>
      <c r="G20" s="203"/>
      <c r="H20" s="203"/>
      <c r="I20" s="204"/>
    </row>
    <row r="21" spans="1:9" ht="15.5" thickTop="1" thickBot="1" x14ac:dyDescent="0.4">
      <c r="A21" s="44"/>
      <c r="B21" s="45"/>
      <c r="C21" s="45"/>
      <c r="D21" s="45"/>
      <c r="E21" s="45"/>
      <c r="F21" s="45"/>
      <c r="G21" s="45"/>
      <c r="H21" s="45"/>
      <c r="I21" s="46"/>
    </row>
    <row r="22" spans="1:9" ht="15.5" thickTop="1" thickBot="1" x14ac:dyDescent="0.4">
      <c r="A22" s="2"/>
      <c r="B22" s="2"/>
      <c r="C22" s="2"/>
      <c r="D22" s="2"/>
      <c r="E22" s="2"/>
      <c r="F22" s="2"/>
      <c r="G22" s="2"/>
      <c r="H22" s="2"/>
      <c r="I22" s="2"/>
    </row>
    <row r="23" spans="1:9" ht="24.75" customHeight="1" thickTop="1" x14ac:dyDescent="0.35">
      <c r="A23" s="96" t="s">
        <v>10</v>
      </c>
      <c r="B23" s="97"/>
      <c r="C23" s="97"/>
      <c r="D23" s="97"/>
      <c r="E23" s="97"/>
      <c r="F23" s="97"/>
      <c r="G23" s="97"/>
      <c r="H23" s="97"/>
      <c r="I23" s="98"/>
    </row>
    <row r="24" spans="1:9" x14ac:dyDescent="0.35">
      <c r="A24" s="47"/>
      <c r="B24" s="42"/>
      <c r="C24" s="42"/>
      <c r="D24" s="42"/>
      <c r="E24" s="42"/>
      <c r="F24" s="42"/>
      <c r="G24" s="42"/>
      <c r="H24" s="42"/>
      <c r="I24" s="43"/>
    </row>
    <row r="25" spans="1:9" ht="39" customHeight="1" x14ac:dyDescent="0.35">
      <c r="A25" s="93" t="s">
        <v>9</v>
      </c>
      <c r="B25" s="94"/>
      <c r="C25" s="94"/>
      <c r="D25" s="94"/>
      <c r="E25" s="94"/>
      <c r="F25" s="94"/>
      <c r="G25" s="94"/>
      <c r="H25" s="94"/>
      <c r="I25" s="95"/>
    </row>
    <row r="26" spans="1:9" x14ac:dyDescent="0.35">
      <c r="A26" s="47"/>
      <c r="B26" s="42"/>
      <c r="C26" s="42"/>
      <c r="D26" s="42"/>
      <c r="E26" s="42"/>
      <c r="F26" s="42"/>
      <c r="G26" s="42"/>
      <c r="H26" s="42"/>
      <c r="I26" s="43"/>
    </row>
    <row r="27" spans="1:9" ht="29.25" customHeight="1" x14ac:dyDescent="0.35">
      <c r="A27" s="93" t="s">
        <v>113</v>
      </c>
      <c r="B27" s="94"/>
      <c r="C27" s="94"/>
      <c r="D27" s="94"/>
      <c r="E27" s="94"/>
      <c r="F27" s="94"/>
      <c r="G27" s="94"/>
      <c r="H27" s="94"/>
      <c r="I27" s="95"/>
    </row>
    <row r="28" spans="1:9" x14ac:dyDescent="0.35">
      <c r="A28" s="47"/>
      <c r="B28" s="42"/>
      <c r="C28" s="42"/>
      <c r="D28" s="42"/>
      <c r="E28" s="42"/>
      <c r="F28" s="42"/>
      <c r="G28" s="42"/>
      <c r="H28" s="42"/>
      <c r="I28" s="43"/>
    </row>
    <row r="29" spans="1:9" ht="51.75" customHeight="1" x14ac:dyDescent="0.35">
      <c r="A29" s="93" t="s">
        <v>191</v>
      </c>
      <c r="B29" s="94"/>
      <c r="C29" s="94"/>
      <c r="D29" s="94"/>
      <c r="E29" s="94"/>
      <c r="F29" s="94"/>
      <c r="G29" s="94"/>
      <c r="H29" s="94"/>
      <c r="I29" s="95"/>
    </row>
    <row r="30" spans="1:9" ht="15" thickBot="1" x14ac:dyDescent="0.4">
      <c r="A30" s="48"/>
      <c r="B30" s="49"/>
      <c r="C30" s="49"/>
      <c r="D30" s="49"/>
      <c r="E30" s="49"/>
      <c r="F30" s="49"/>
      <c r="G30" s="49"/>
      <c r="H30" s="49"/>
      <c r="I30" s="50"/>
    </row>
    <row r="31" spans="1:9" ht="15.5" thickTop="1" thickBot="1" x14ac:dyDescent="0.4">
      <c r="A31" s="2"/>
      <c r="B31" s="2"/>
      <c r="C31" s="2"/>
      <c r="D31" s="2"/>
      <c r="E31" s="2"/>
      <c r="F31" s="2"/>
      <c r="G31" s="2"/>
      <c r="H31" s="2"/>
      <c r="I31" s="2"/>
    </row>
    <row r="32" spans="1:9" ht="27.75" customHeight="1" thickTop="1" thickBot="1" x14ac:dyDescent="0.4">
      <c r="A32" s="99" t="s">
        <v>8</v>
      </c>
      <c r="B32" s="100"/>
      <c r="C32" s="100"/>
      <c r="D32" s="101"/>
      <c r="E32" s="205"/>
      <c r="F32" s="206"/>
      <c r="G32" s="206"/>
      <c r="H32" s="206"/>
      <c r="I32" s="207"/>
    </row>
    <row r="33" spans="1:9" ht="15" thickTop="1" x14ac:dyDescent="0.35">
      <c r="A33" s="2"/>
      <c r="B33" s="2"/>
      <c r="C33" s="2"/>
      <c r="D33" s="2"/>
      <c r="E33" s="2"/>
      <c r="F33" s="2"/>
      <c r="G33" s="2"/>
      <c r="H33" s="2"/>
      <c r="I33" s="2"/>
    </row>
    <row r="34" spans="1:9" ht="16" thickBot="1" x14ac:dyDescent="0.4">
      <c r="A34" s="118" t="s">
        <v>7</v>
      </c>
      <c r="B34" s="118"/>
      <c r="C34" s="118"/>
      <c r="D34" s="118"/>
      <c r="E34" s="118"/>
      <c r="F34" s="117" t="s">
        <v>6</v>
      </c>
      <c r="G34" s="117"/>
      <c r="H34" s="117"/>
      <c r="I34" s="117"/>
    </row>
    <row r="35" spans="1:9" ht="15.5" thickTop="1" thickBot="1" x14ac:dyDescent="0.4">
      <c r="A35" s="205"/>
      <c r="B35" s="206"/>
      <c r="C35" s="206"/>
      <c r="D35" s="207"/>
      <c r="E35" s="2"/>
      <c r="F35" s="208"/>
      <c r="G35" s="209"/>
      <c r="H35" s="209"/>
      <c r="I35" s="210"/>
    </row>
    <row r="36" spans="1:9" ht="15" thickTop="1" x14ac:dyDescent="0.35">
      <c r="A36" s="2"/>
      <c r="B36" s="2"/>
      <c r="C36" s="2"/>
      <c r="D36" s="2"/>
      <c r="E36" s="2"/>
      <c r="F36" s="211"/>
      <c r="G36" s="212"/>
      <c r="H36" s="212"/>
      <c r="I36" s="213"/>
    </row>
    <row r="37" spans="1:9" ht="15" thickBot="1" x14ac:dyDescent="0.4">
      <c r="A37" s="2"/>
      <c r="B37" s="2"/>
      <c r="C37" s="2"/>
      <c r="D37" s="2"/>
      <c r="E37" s="2"/>
      <c r="F37" s="214"/>
      <c r="G37" s="215"/>
      <c r="H37" s="215"/>
      <c r="I37" s="216"/>
    </row>
    <row r="38" spans="1:9" ht="15" thickTop="1" x14ac:dyDescent="0.35"/>
  </sheetData>
  <sheetProtection sheet="1" objects="1" scenarios="1"/>
  <mergeCells count="17">
    <mergeCell ref="A35:D35"/>
    <mergeCell ref="F35:I37"/>
    <mergeCell ref="F34:I34"/>
    <mergeCell ref="A14:I14"/>
    <mergeCell ref="A34:E34"/>
    <mergeCell ref="A12:I12"/>
    <mergeCell ref="A27:I27"/>
    <mergeCell ref="A23:I23"/>
    <mergeCell ref="A32:D32"/>
    <mergeCell ref="E32:I32"/>
    <mergeCell ref="A29:I29"/>
    <mergeCell ref="A25:I25"/>
    <mergeCell ref="A18:I18"/>
    <mergeCell ref="A16:C17"/>
    <mergeCell ref="D16:I17"/>
    <mergeCell ref="A19:C20"/>
    <mergeCell ref="D19:I20"/>
  </mergeCells>
  <pageMargins left="0.7" right="0.7" top="0.78740157499999996" bottom="0.78740157499999996" header="0.3" footer="0.3"/>
  <pageSetup paperSize="9" scale="99" orientation="portrait" r:id="rId1"/>
  <ignoredErrors>
    <ignoredError sqref="D16 D1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theme="0"/>
    <pageSetUpPr fitToPage="1"/>
  </sheetPr>
  <dimension ref="A1:C85"/>
  <sheetViews>
    <sheetView showGridLines="0" zoomScaleNormal="100" workbookViewId="0">
      <selection sqref="A1:C1"/>
    </sheetView>
  </sheetViews>
  <sheetFormatPr baseColWidth="10" defaultColWidth="11.453125" defaultRowHeight="14" x14ac:dyDescent="0.3"/>
  <cols>
    <col min="1" max="1" width="55.453125" style="2" customWidth="1"/>
    <col min="2" max="2" width="94" style="2" customWidth="1"/>
    <col min="3" max="3" width="43" style="2" customWidth="1"/>
    <col min="4" max="16384" width="11.453125" style="2"/>
  </cols>
  <sheetData>
    <row r="1" spans="1:3" ht="28" customHeight="1" thickBot="1" x14ac:dyDescent="0.35">
      <c r="A1" s="128" t="s">
        <v>33</v>
      </c>
      <c r="B1" s="128"/>
      <c r="C1" s="128"/>
    </row>
    <row r="2" spans="1:3" ht="28.5" customHeight="1" thickTop="1" thickBot="1" x14ac:dyDescent="0.35">
      <c r="A2" s="7"/>
      <c r="B2" s="8" t="s">
        <v>35</v>
      </c>
      <c r="C2" s="9" t="s">
        <v>36</v>
      </c>
    </row>
    <row r="3" spans="1:3" ht="14.5" thickBot="1" x14ac:dyDescent="0.35">
      <c r="A3" s="136" t="s">
        <v>34</v>
      </c>
      <c r="B3" s="137"/>
      <c r="C3" s="138"/>
    </row>
    <row r="4" spans="1:3" ht="14.5" thickBot="1" x14ac:dyDescent="0.35">
      <c r="A4" s="10" t="s">
        <v>3</v>
      </c>
      <c r="B4" s="11" t="s">
        <v>68</v>
      </c>
      <c r="C4" s="12" t="s">
        <v>55</v>
      </c>
    </row>
    <row r="5" spans="1:3" ht="14.5" thickBot="1" x14ac:dyDescent="0.35">
      <c r="A5" s="10" t="s">
        <v>20</v>
      </c>
      <c r="B5" s="11" t="s">
        <v>59</v>
      </c>
      <c r="C5" s="13" t="s">
        <v>37</v>
      </c>
    </row>
    <row r="6" spans="1:3" ht="36" customHeight="1" thickBot="1" x14ac:dyDescent="0.35">
      <c r="A6" s="10"/>
      <c r="B6" s="14" t="s">
        <v>194</v>
      </c>
      <c r="C6" s="13"/>
    </row>
    <row r="7" spans="1:3" ht="14.5" thickBot="1" x14ac:dyDescent="0.35">
      <c r="A7" s="10" t="s">
        <v>21</v>
      </c>
      <c r="B7" s="15" t="s">
        <v>60</v>
      </c>
      <c r="C7" s="16" t="s">
        <v>38</v>
      </c>
    </row>
    <row r="8" spans="1:3" ht="14.5" thickBot="1" x14ac:dyDescent="0.35">
      <c r="A8" s="10" t="s">
        <v>22</v>
      </c>
      <c r="B8" s="15" t="s">
        <v>39</v>
      </c>
      <c r="C8" s="16" t="s">
        <v>40</v>
      </c>
    </row>
    <row r="9" spans="1:3" ht="14.5" thickBot="1" x14ac:dyDescent="0.35">
      <c r="A9" s="10" t="s">
        <v>23</v>
      </c>
      <c r="B9" s="11" t="s">
        <v>41</v>
      </c>
      <c r="C9" s="12" t="s">
        <v>42</v>
      </c>
    </row>
    <row r="10" spans="1:3" ht="14.5" thickBot="1" x14ac:dyDescent="0.35">
      <c r="A10" s="17" t="s">
        <v>25</v>
      </c>
      <c r="B10" s="18" t="s">
        <v>70</v>
      </c>
      <c r="C10" s="19" t="s">
        <v>49</v>
      </c>
    </row>
    <row r="11" spans="1:3" ht="33" customHeight="1" thickBot="1" x14ac:dyDescent="0.35">
      <c r="A11" s="17" t="s">
        <v>26</v>
      </c>
      <c r="B11" s="18" t="s">
        <v>71</v>
      </c>
      <c r="C11" s="19" t="s">
        <v>69</v>
      </c>
    </row>
    <row r="12" spans="1:3" ht="15" thickTop="1" thickBot="1" x14ac:dyDescent="0.35">
      <c r="A12" s="129" t="s">
        <v>24</v>
      </c>
      <c r="B12" s="130"/>
      <c r="C12" s="131"/>
    </row>
    <row r="13" spans="1:3" ht="15" thickTop="1" thickBot="1" x14ac:dyDescent="0.35">
      <c r="A13" s="17" t="s">
        <v>21</v>
      </c>
      <c r="B13" s="20" t="s">
        <v>61</v>
      </c>
      <c r="C13" s="21" t="s">
        <v>43</v>
      </c>
    </row>
    <row r="14" spans="1:3" ht="14.5" thickBot="1" x14ac:dyDescent="0.35">
      <c r="A14" s="10" t="s">
        <v>22</v>
      </c>
      <c r="B14" s="15" t="s">
        <v>44</v>
      </c>
      <c r="C14" s="16" t="s">
        <v>45</v>
      </c>
    </row>
    <row r="15" spans="1:3" ht="14.5" thickBot="1" x14ac:dyDescent="0.35">
      <c r="A15" s="10" t="s">
        <v>23</v>
      </c>
      <c r="B15" s="15" t="s">
        <v>46</v>
      </c>
      <c r="C15" s="16" t="s">
        <v>47</v>
      </c>
    </row>
    <row r="16" spans="1:3" ht="28.5" thickBot="1" x14ac:dyDescent="0.35">
      <c r="A16" s="10" t="s">
        <v>87</v>
      </c>
      <c r="B16" s="11" t="s">
        <v>88</v>
      </c>
      <c r="C16" s="12" t="s">
        <v>89</v>
      </c>
    </row>
    <row r="17" spans="1:3" ht="14.5" thickBot="1" x14ac:dyDescent="0.35">
      <c r="A17" s="22" t="s">
        <v>25</v>
      </c>
      <c r="B17" s="11" t="s">
        <v>48</v>
      </c>
      <c r="C17" s="16" t="s">
        <v>49</v>
      </c>
    </row>
    <row r="18" spans="1:3" ht="28.5" thickBot="1" x14ac:dyDescent="0.35">
      <c r="A18" s="22" t="s">
        <v>26</v>
      </c>
      <c r="B18" s="11" t="s">
        <v>50</v>
      </c>
      <c r="C18" s="12" t="s">
        <v>51</v>
      </c>
    </row>
    <row r="19" spans="1:3" ht="15" thickTop="1" thickBot="1" x14ac:dyDescent="0.35">
      <c r="A19" s="132" t="s">
        <v>27</v>
      </c>
      <c r="B19" s="133"/>
      <c r="C19" s="134"/>
    </row>
    <row r="20" spans="1:3" ht="14.5" thickBot="1" x14ac:dyDescent="0.35">
      <c r="A20" s="10" t="s">
        <v>28</v>
      </c>
      <c r="B20" s="15" t="s">
        <v>65</v>
      </c>
      <c r="C20" s="16" t="s">
        <v>38</v>
      </c>
    </row>
    <row r="21" spans="1:3" ht="16.5" customHeight="1" thickBot="1" x14ac:dyDescent="0.35">
      <c r="A21" s="10" t="s">
        <v>29</v>
      </c>
      <c r="B21" s="15" t="s">
        <v>62</v>
      </c>
      <c r="C21" s="23" t="s">
        <v>52</v>
      </c>
    </row>
    <row r="22" spans="1:3" ht="14.5" thickBot="1" x14ac:dyDescent="0.35">
      <c r="A22" s="24" t="s">
        <v>30</v>
      </c>
      <c r="B22" s="25" t="s">
        <v>53</v>
      </c>
      <c r="C22" s="26" t="s">
        <v>54</v>
      </c>
    </row>
    <row r="23" spans="1:3" ht="15" thickTop="1" thickBot="1" x14ac:dyDescent="0.35">
      <c r="A23" s="132" t="s">
        <v>31</v>
      </c>
      <c r="B23" s="133"/>
      <c r="C23" s="134"/>
    </row>
    <row r="24" spans="1:3" ht="165" customHeight="1" thickBot="1" x14ac:dyDescent="0.35">
      <c r="A24" s="10" t="s">
        <v>72</v>
      </c>
      <c r="B24" s="11" t="s">
        <v>63</v>
      </c>
      <c r="C24" s="27">
        <v>14</v>
      </c>
    </row>
    <row r="25" spans="1:3" ht="15.75" customHeight="1" thickBot="1" x14ac:dyDescent="0.35">
      <c r="A25" s="142" t="s">
        <v>64</v>
      </c>
      <c r="B25" s="143"/>
      <c r="C25" s="144"/>
    </row>
    <row r="26" spans="1:3" ht="32" customHeight="1" thickBot="1" x14ac:dyDescent="0.35">
      <c r="A26" s="10" t="s">
        <v>157</v>
      </c>
      <c r="B26" s="11" t="s">
        <v>158</v>
      </c>
      <c r="C26" s="28">
        <v>50</v>
      </c>
    </row>
    <row r="27" spans="1:3" ht="31.5" customHeight="1" thickBot="1" x14ac:dyDescent="0.35">
      <c r="A27" s="10" t="s">
        <v>160</v>
      </c>
      <c r="B27" s="67" t="s">
        <v>159</v>
      </c>
      <c r="C27" s="28">
        <v>17885</v>
      </c>
    </row>
    <row r="28" spans="1:3" s="29" customFormat="1" ht="28" customHeight="1" thickTop="1" thickBot="1" x14ac:dyDescent="0.35">
      <c r="A28" s="139" t="s">
        <v>181</v>
      </c>
      <c r="B28" s="139"/>
      <c r="C28" s="139"/>
    </row>
    <row r="29" spans="1:3" s="29" customFormat="1" ht="27.65" customHeight="1" thickTop="1" thickBot="1" x14ac:dyDescent="0.35">
      <c r="A29" s="30" t="s">
        <v>182</v>
      </c>
      <c r="B29" s="31"/>
      <c r="C29" s="32" t="s">
        <v>183</v>
      </c>
    </row>
    <row r="30" spans="1:3" s="29" customFormat="1" ht="29" thickTop="1" thickBot="1" x14ac:dyDescent="0.35">
      <c r="A30" s="33" t="s">
        <v>90</v>
      </c>
      <c r="B30" s="34"/>
      <c r="C30" s="32" t="s">
        <v>91</v>
      </c>
    </row>
    <row r="31" spans="1:3" s="29" customFormat="1" ht="28" customHeight="1" thickTop="1" thickBot="1" x14ac:dyDescent="0.35">
      <c r="A31" s="135" t="s">
        <v>184</v>
      </c>
      <c r="B31" s="126"/>
      <c r="C31" s="127"/>
    </row>
    <row r="32" spans="1:3" s="29" customFormat="1" ht="58" customHeight="1" thickTop="1" thickBot="1" x14ac:dyDescent="0.35">
      <c r="A32" s="58" t="s">
        <v>92</v>
      </c>
      <c r="B32" s="62" t="s">
        <v>126</v>
      </c>
      <c r="C32" s="35">
        <v>46113</v>
      </c>
    </row>
    <row r="33" spans="1:3" s="4" customFormat="1" ht="58" customHeight="1" thickTop="1" thickBot="1" x14ac:dyDescent="0.4">
      <c r="A33" s="58" t="s">
        <v>14</v>
      </c>
      <c r="B33" s="60" t="s">
        <v>93</v>
      </c>
      <c r="C33" s="32">
        <v>5</v>
      </c>
    </row>
    <row r="34" spans="1:3" s="4" customFormat="1" ht="58" customHeight="1" thickTop="1" thickBot="1" x14ac:dyDescent="0.4">
      <c r="A34" s="58" t="s">
        <v>94</v>
      </c>
      <c r="B34" s="59" t="s">
        <v>95</v>
      </c>
      <c r="C34" s="36">
        <v>1340.69</v>
      </c>
    </row>
    <row r="35" spans="1:3" s="4" customFormat="1" ht="58" customHeight="1" thickTop="1" thickBot="1" x14ac:dyDescent="0.4">
      <c r="A35" s="58" t="s">
        <v>96</v>
      </c>
      <c r="B35" s="59" t="s">
        <v>97</v>
      </c>
      <c r="C35" s="37">
        <v>1675.86</v>
      </c>
    </row>
    <row r="36" spans="1:3" s="29" customFormat="1" ht="28" customHeight="1" thickTop="1" thickBot="1" x14ac:dyDescent="0.35">
      <c r="A36" s="125" t="s">
        <v>185</v>
      </c>
      <c r="B36" s="126"/>
      <c r="C36" s="127"/>
    </row>
    <row r="37" spans="1:3" s="29" customFormat="1" ht="58" customHeight="1" thickTop="1" thickBot="1" x14ac:dyDescent="0.35">
      <c r="A37" s="58" t="s">
        <v>98</v>
      </c>
      <c r="B37" s="62" t="s">
        <v>126</v>
      </c>
      <c r="C37" s="35">
        <v>45748</v>
      </c>
    </row>
    <row r="38" spans="1:3" s="29" customFormat="1" ht="58" customHeight="1" thickTop="1" thickBot="1" x14ac:dyDescent="0.35">
      <c r="A38" s="58" t="s">
        <v>14</v>
      </c>
      <c r="B38" s="60" t="s">
        <v>99</v>
      </c>
      <c r="C38" s="32">
        <v>5</v>
      </c>
    </row>
    <row r="39" spans="1:3" s="29" customFormat="1" ht="15" customHeight="1" thickTop="1" thickBot="1" x14ac:dyDescent="0.35">
      <c r="A39" s="58"/>
      <c r="B39" s="61" t="s">
        <v>100</v>
      </c>
      <c r="C39" s="32"/>
    </row>
    <row r="40" spans="1:3" s="29" customFormat="1" ht="58" customHeight="1" thickTop="1" thickBot="1" x14ac:dyDescent="0.35">
      <c r="A40" s="58" t="s">
        <v>94</v>
      </c>
      <c r="B40" s="60" t="s">
        <v>101</v>
      </c>
      <c r="C40" s="36">
        <v>1340.69</v>
      </c>
    </row>
    <row r="41" spans="1:3" s="29" customFormat="1" ht="58" customHeight="1" thickTop="1" thickBot="1" x14ac:dyDescent="0.35">
      <c r="A41" s="58" t="s">
        <v>96</v>
      </c>
      <c r="B41" s="60" t="s">
        <v>102</v>
      </c>
      <c r="C41" s="36">
        <v>1675.86</v>
      </c>
    </row>
    <row r="42" spans="1:3" s="29" customFormat="1" ht="15" customHeight="1" thickTop="1" thickBot="1" x14ac:dyDescent="0.35">
      <c r="A42" s="58"/>
      <c r="B42" s="61" t="s">
        <v>103</v>
      </c>
      <c r="C42" s="36"/>
    </row>
    <row r="43" spans="1:3" s="29" customFormat="1" ht="58" customHeight="1" thickTop="1" thickBot="1" x14ac:dyDescent="0.35">
      <c r="A43" s="58" t="s">
        <v>94</v>
      </c>
      <c r="B43" s="60" t="s">
        <v>104</v>
      </c>
      <c r="C43" s="36">
        <v>1402.07</v>
      </c>
    </row>
    <row r="44" spans="1:3" s="29" customFormat="1" ht="58" customHeight="1" thickTop="1" thickBot="1" x14ac:dyDescent="0.35">
      <c r="A44" s="58" t="s">
        <v>96</v>
      </c>
      <c r="B44" s="60" t="s">
        <v>105</v>
      </c>
      <c r="C44" s="36">
        <v>1752.59</v>
      </c>
    </row>
    <row r="45" spans="1:3" s="29" customFormat="1" ht="58" customHeight="1" thickTop="1" thickBot="1" x14ac:dyDescent="0.35">
      <c r="A45" s="60" t="s">
        <v>106</v>
      </c>
      <c r="B45" s="60" t="s">
        <v>107</v>
      </c>
      <c r="C45" s="37">
        <v>5000</v>
      </c>
    </row>
    <row r="46" spans="1:3" s="29" customFormat="1" ht="28" customHeight="1" thickTop="1" thickBot="1" x14ac:dyDescent="0.35">
      <c r="A46" s="125" t="s">
        <v>186</v>
      </c>
      <c r="B46" s="140"/>
      <c r="C46" s="141"/>
    </row>
    <row r="47" spans="1:3" s="29" customFormat="1" ht="58" customHeight="1" thickTop="1" thickBot="1" x14ac:dyDescent="0.35">
      <c r="A47" s="30" t="s">
        <v>108</v>
      </c>
      <c r="B47" s="62" t="s">
        <v>126</v>
      </c>
      <c r="C47" s="35">
        <v>45383</v>
      </c>
    </row>
    <row r="48" spans="1:3" s="29" customFormat="1" ht="58" customHeight="1" thickTop="1" thickBot="1" x14ac:dyDescent="0.35">
      <c r="A48" s="58" t="s">
        <v>14</v>
      </c>
      <c r="B48" s="60" t="s">
        <v>109</v>
      </c>
      <c r="C48" s="32">
        <v>5</v>
      </c>
    </row>
    <row r="49" spans="1:3" s="29" customFormat="1" ht="15" customHeight="1" thickTop="1" thickBot="1" x14ac:dyDescent="0.35">
      <c r="A49" s="58"/>
      <c r="B49" s="61" t="s">
        <v>103</v>
      </c>
      <c r="C49" s="32"/>
    </row>
    <row r="50" spans="1:3" s="29" customFormat="1" ht="58" customHeight="1" thickTop="1" thickBot="1" x14ac:dyDescent="0.35">
      <c r="A50" s="58" t="s">
        <v>94</v>
      </c>
      <c r="B50" s="60" t="s">
        <v>104</v>
      </c>
      <c r="C50" s="36">
        <v>1402.07</v>
      </c>
    </row>
    <row r="51" spans="1:3" s="29" customFormat="1" ht="58" customHeight="1" thickTop="1" thickBot="1" x14ac:dyDescent="0.35">
      <c r="A51" s="58" t="s">
        <v>96</v>
      </c>
      <c r="B51" s="60" t="s">
        <v>105</v>
      </c>
      <c r="C51" s="36">
        <v>1752.59</v>
      </c>
    </row>
    <row r="52" spans="1:3" s="29" customFormat="1" ht="15" customHeight="1" thickTop="1" thickBot="1" x14ac:dyDescent="0.35">
      <c r="A52" s="58"/>
      <c r="B52" s="61" t="s">
        <v>110</v>
      </c>
      <c r="C52" s="36"/>
    </row>
    <row r="53" spans="1:3" s="29" customFormat="1" ht="58" customHeight="1" thickTop="1" thickBot="1" x14ac:dyDescent="0.35">
      <c r="A53" s="58" t="s">
        <v>94</v>
      </c>
      <c r="B53" s="60" t="s">
        <v>111</v>
      </c>
      <c r="C53" s="36">
        <v>1503.38</v>
      </c>
    </row>
    <row r="54" spans="1:3" s="29" customFormat="1" ht="58" customHeight="1" thickTop="1" thickBot="1" x14ac:dyDescent="0.35">
      <c r="A54" s="58" t="s">
        <v>96</v>
      </c>
      <c r="B54" s="60" t="s">
        <v>112</v>
      </c>
      <c r="C54" s="36">
        <v>1879.23</v>
      </c>
    </row>
    <row r="55" spans="1:3" s="29" customFormat="1" ht="58" customHeight="1" thickTop="1" thickBot="1" x14ac:dyDescent="0.35">
      <c r="A55" s="60" t="s">
        <v>106</v>
      </c>
      <c r="B55" s="60" t="s">
        <v>107</v>
      </c>
      <c r="C55" s="37">
        <v>5000</v>
      </c>
    </row>
    <row r="56" spans="1:3" ht="28" customHeight="1" thickTop="1" thickBot="1" x14ac:dyDescent="0.35">
      <c r="A56" s="125" t="s">
        <v>187</v>
      </c>
      <c r="B56" s="140"/>
      <c r="C56" s="141"/>
    </row>
    <row r="57" spans="1:3" ht="58" customHeight="1" thickTop="1" thickBot="1" x14ac:dyDescent="0.35">
      <c r="A57" s="30" t="s">
        <v>121</v>
      </c>
      <c r="B57" s="62" t="s">
        <v>126</v>
      </c>
      <c r="C57" s="35">
        <v>46112</v>
      </c>
    </row>
    <row r="58" spans="1:3" ht="58" customHeight="1" thickTop="1" thickBot="1" x14ac:dyDescent="0.35">
      <c r="A58" s="58" t="s">
        <v>14</v>
      </c>
      <c r="B58" s="60" t="s">
        <v>109</v>
      </c>
      <c r="C58" s="32">
        <v>5</v>
      </c>
    </row>
    <row r="59" spans="1:3" ht="15" customHeight="1" thickTop="1" thickBot="1" x14ac:dyDescent="0.35">
      <c r="A59" s="58"/>
      <c r="B59" s="61" t="s">
        <v>110</v>
      </c>
      <c r="C59" s="36"/>
    </row>
    <row r="60" spans="1:3" ht="58" customHeight="1" thickTop="1" thickBot="1" x14ac:dyDescent="0.35">
      <c r="A60" s="58" t="s">
        <v>94</v>
      </c>
      <c r="B60" s="60" t="s">
        <v>111</v>
      </c>
      <c r="C60" s="36">
        <v>1503.38</v>
      </c>
    </row>
    <row r="61" spans="1:3" ht="58" customHeight="1" thickTop="1" thickBot="1" x14ac:dyDescent="0.35">
      <c r="A61" s="58" t="s">
        <v>96</v>
      </c>
      <c r="B61" s="60" t="s">
        <v>112</v>
      </c>
      <c r="C61" s="36">
        <v>1879.23</v>
      </c>
    </row>
    <row r="62" spans="1:3" ht="58" customHeight="1" thickTop="1" thickBot="1" x14ac:dyDescent="0.35">
      <c r="A62" s="60" t="s">
        <v>106</v>
      </c>
      <c r="B62" s="60" t="s">
        <v>107</v>
      </c>
      <c r="C62" s="37">
        <v>5000</v>
      </c>
    </row>
    <row r="63" spans="1:3" ht="28" customHeight="1" thickTop="1" thickBot="1" x14ac:dyDescent="0.35">
      <c r="A63" s="125" t="s">
        <v>188</v>
      </c>
      <c r="B63" s="126"/>
      <c r="C63" s="127"/>
    </row>
    <row r="64" spans="1:3" ht="58" customHeight="1" thickTop="1" thickBot="1" x14ac:dyDescent="0.35">
      <c r="A64" s="58" t="s">
        <v>108</v>
      </c>
      <c r="B64" s="62" t="s">
        <v>126</v>
      </c>
      <c r="C64" s="35">
        <v>45047</v>
      </c>
    </row>
    <row r="65" spans="1:3" ht="58" customHeight="1" thickTop="1" thickBot="1" x14ac:dyDescent="0.35">
      <c r="A65" s="58" t="s">
        <v>14</v>
      </c>
      <c r="B65" s="60" t="s">
        <v>189</v>
      </c>
      <c r="C65" s="32">
        <v>5</v>
      </c>
    </row>
    <row r="66" spans="1:3" ht="58" customHeight="1" thickTop="1" thickBot="1" x14ac:dyDescent="0.35">
      <c r="A66" s="60" t="s">
        <v>127</v>
      </c>
      <c r="B66" s="60" t="s">
        <v>102</v>
      </c>
      <c r="C66" s="36">
        <v>1256.9000000000001</v>
      </c>
    </row>
    <row r="67" spans="1:3" ht="58" customHeight="1" thickTop="1" thickBot="1" x14ac:dyDescent="0.35">
      <c r="A67" s="60" t="s">
        <v>128</v>
      </c>
      <c r="B67" s="60" t="s">
        <v>105</v>
      </c>
      <c r="C67" s="36">
        <v>1314.44</v>
      </c>
    </row>
    <row r="68" spans="1:3" ht="58" customHeight="1" thickTop="1" thickBot="1" x14ac:dyDescent="0.35">
      <c r="A68" s="60" t="s">
        <v>129</v>
      </c>
      <c r="B68" s="60" t="s">
        <v>112</v>
      </c>
      <c r="C68" s="36">
        <v>1409.42</v>
      </c>
    </row>
    <row r="69" spans="1:3" ht="58" customHeight="1" thickTop="1" thickBot="1" x14ac:dyDescent="0.35">
      <c r="A69" s="60" t="s">
        <v>106</v>
      </c>
      <c r="B69" s="60" t="s">
        <v>107</v>
      </c>
      <c r="C69" s="37">
        <v>5000</v>
      </c>
    </row>
    <row r="70" spans="1:3" ht="58" customHeight="1" thickTop="1" thickBot="1" x14ac:dyDescent="0.35">
      <c r="A70" s="125" t="s">
        <v>190</v>
      </c>
      <c r="B70" s="126"/>
      <c r="C70" s="127"/>
    </row>
    <row r="71" spans="1:3" ht="58" customHeight="1" thickTop="1" thickBot="1" x14ac:dyDescent="0.35">
      <c r="A71" s="58" t="s">
        <v>147</v>
      </c>
      <c r="B71" s="65" t="s">
        <v>148</v>
      </c>
      <c r="C71" s="35">
        <v>45748</v>
      </c>
    </row>
    <row r="72" spans="1:3" ht="58" customHeight="1" thickTop="1" thickBot="1" x14ac:dyDescent="0.35">
      <c r="A72" s="58" t="s">
        <v>149</v>
      </c>
      <c r="B72" s="60" t="s">
        <v>150</v>
      </c>
      <c r="C72" s="32">
        <v>5</v>
      </c>
    </row>
    <row r="73" spans="1:3" ht="58" customHeight="1" thickTop="1" thickBot="1" x14ac:dyDescent="0.35">
      <c r="A73" s="60" t="s">
        <v>151</v>
      </c>
      <c r="B73" s="60" t="s">
        <v>152</v>
      </c>
      <c r="C73" s="36">
        <v>1675.86</v>
      </c>
    </row>
    <row r="74" spans="1:3" ht="58" customHeight="1" thickTop="1" thickBot="1" x14ac:dyDescent="0.35">
      <c r="A74" s="60" t="s">
        <v>153</v>
      </c>
      <c r="B74" s="60" t="s">
        <v>154</v>
      </c>
      <c r="C74" s="36">
        <v>1752.59</v>
      </c>
    </row>
    <row r="75" spans="1:3" ht="58" customHeight="1" thickTop="1" thickBot="1" x14ac:dyDescent="0.35">
      <c r="A75" s="60" t="s">
        <v>155</v>
      </c>
      <c r="B75" s="60" t="s">
        <v>156</v>
      </c>
      <c r="C75" s="36">
        <v>1879.23</v>
      </c>
    </row>
    <row r="76" spans="1:3" ht="58" customHeight="1" thickTop="1" thickBot="1" x14ac:dyDescent="0.35">
      <c r="A76" s="119" t="s">
        <v>16</v>
      </c>
      <c r="B76" s="120"/>
      <c r="C76" s="121"/>
    </row>
    <row r="77" spans="1:3" ht="105" customHeight="1" thickTop="1" thickBot="1" x14ac:dyDescent="0.35">
      <c r="A77" s="122" t="s">
        <v>119</v>
      </c>
      <c r="B77" s="123"/>
      <c r="C77" s="124"/>
    </row>
    <row r="78" spans="1:3" ht="30" customHeight="1" thickTop="1" x14ac:dyDescent="0.3"/>
    <row r="80" spans="1:3" ht="57" customHeight="1" x14ac:dyDescent="0.3"/>
    <row r="81" ht="60" customHeight="1" x14ac:dyDescent="0.3"/>
    <row r="82" ht="24.75" customHeight="1" x14ac:dyDescent="0.3"/>
    <row r="83" ht="30" customHeight="1" x14ac:dyDescent="0.3"/>
    <row r="84" ht="25" customHeight="1" x14ac:dyDescent="0.3"/>
    <row r="85" ht="95.25" customHeight="1" x14ac:dyDescent="0.3"/>
  </sheetData>
  <sheetProtection sheet="1" objects="1" scenarios="1"/>
  <mergeCells count="15">
    <mergeCell ref="A76:C76"/>
    <mergeCell ref="A77:C77"/>
    <mergeCell ref="A63:C63"/>
    <mergeCell ref="A1:C1"/>
    <mergeCell ref="A12:C12"/>
    <mergeCell ref="A19:C19"/>
    <mergeCell ref="A23:C23"/>
    <mergeCell ref="A31:C31"/>
    <mergeCell ref="A36:C36"/>
    <mergeCell ref="A3:C3"/>
    <mergeCell ref="A28:C28"/>
    <mergeCell ref="A56:C56"/>
    <mergeCell ref="A46:C46"/>
    <mergeCell ref="A25:C25"/>
    <mergeCell ref="A70:C70"/>
  </mergeCells>
  <pageMargins left="0.70866141732283472" right="0.70866141732283472" top="0.78740157480314965" bottom="0.78740157480314965" header="0.31496062992125984" footer="0.31496062992125984"/>
  <pageSetup paperSize="9" scale="60" fitToHeight="4" orientation="landscape" r:id="rId1"/>
  <rowBreaks count="3" manualBreakCount="3">
    <brk id="30" max="16383" man="1"/>
    <brk id="45" max="16383" man="1"/>
    <brk id="62" max="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8</vt:i4>
      </vt:variant>
    </vt:vector>
  </HeadingPairs>
  <TitlesOfParts>
    <vt:vector size="12" baseType="lpstr">
      <vt:lpstr>(1) Stammdaten</vt:lpstr>
      <vt:lpstr>(2) Auszubildende - Studierende</vt:lpstr>
      <vt:lpstr>(3) Einverständniserklärung</vt:lpstr>
      <vt:lpstr>(4) Ausfüllhinweise</vt:lpstr>
      <vt:lpstr>'(1) Stammdaten'!Druckbereich</vt:lpstr>
      <vt:lpstr>'(2) Auszubildende - Studierende'!Druckbereich</vt:lpstr>
      <vt:lpstr>'(3) Einverständniserklärung'!Druckbereich</vt:lpstr>
      <vt:lpstr>'(4) Ausfüllhinweise'!Druckbereich</vt:lpstr>
      <vt:lpstr>IK</vt:lpstr>
      <vt:lpstr>IK_Stammdaten</vt:lpstr>
      <vt:lpstr>Name_Einrichtung</vt:lpstr>
      <vt:lpstr>Name_Tr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Jan-Hendrik Syeren</dc:creator>
  <cp:lastModifiedBy>Syeren, Jan-Hendrik</cp:lastModifiedBy>
  <cp:lastPrinted>2025-01-13T12:56:55Z</cp:lastPrinted>
  <dcterms:created xsi:type="dcterms:W3CDTF">2019-07-05T04:10:45Z</dcterms:created>
  <dcterms:modified xsi:type="dcterms:W3CDTF">2025-01-13T12:57:08Z</dcterms:modified>
</cp:coreProperties>
</file>